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30936" windowHeight="17040"/>
  </bookViews>
  <sheets>
    <sheet name="Parti con costi" sheetId="7" r:id="rId1"/>
    <sheet name="Piano2 per doc" sheetId="9" r:id="rId2"/>
    <sheet name="Piano 3per doc" sheetId="10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6" i="7" l="1"/>
  <c r="G156" i="7" s="1"/>
  <c r="F155" i="7"/>
  <c r="G155" i="7" s="1"/>
  <c r="G154" i="7"/>
  <c r="F154" i="7"/>
  <c r="F152" i="7"/>
  <c r="G152" i="7" s="1"/>
  <c r="F136" i="7"/>
  <c r="G136" i="7" s="1"/>
  <c r="G135" i="7"/>
  <c r="F134" i="7"/>
  <c r="G134" i="7" s="1"/>
  <c r="F130" i="7"/>
  <c r="G130" i="7" s="1"/>
  <c r="F126" i="7"/>
  <c r="G126" i="7" s="1"/>
  <c r="F122" i="7"/>
  <c r="G122" i="7" s="1"/>
  <c r="F118" i="7"/>
  <c r="G118" i="7" s="1"/>
  <c r="F114" i="7"/>
  <c r="G114" i="7" s="1"/>
  <c r="F110" i="7"/>
  <c r="G110" i="7" s="1"/>
  <c r="G105" i="7"/>
  <c r="F105" i="7"/>
  <c r="G100" i="7"/>
  <c r="F100" i="7"/>
  <c r="G99" i="7"/>
  <c r="F99" i="7"/>
  <c r="F98" i="7"/>
  <c r="G98" i="7" s="1"/>
  <c r="G95" i="7"/>
  <c r="F95" i="7"/>
  <c r="F94" i="7"/>
  <c r="G94" i="7" s="1"/>
  <c r="G93" i="7"/>
  <c r="F93" i="7"/>
  <c r="G92" i="7"/>
  <c r="F92" i="7"/>
  <c r="G91" i="7"/>
  <c r="F91" i="7"/>
  <c r="F90" i="7"/>
  <c r="G90" i="7" s="1"/>
  <c r="G89" i="7"/>
  <c r="F89" i="7"/>
  <c r="G87" i="7"/>
  <c r="G86" i="7"/>
  <c r="G85" i="7"/>
  <c r="G84" i="7"/>
  <c r="G83" i="7"/>
  <c r="G82" i="7"/>
  <c r="G81" i="7"/>
  <c r="G80" i="7"/>
  <c r="G79" i="7"/>
  <c r="G78" i="7"/>
  <c r="F61" i="7"/>
  <c r="G61" i="7" s="1"/>
  <c r="G60" i="7"/>
  <c r="G59" i="7"/>
  <c r="G58" i="7"/>
  <c r="F56" i="7"/>
  <c r="G56" i="7" s="1"/>
  <c r="F52" i="7"/>
  <c r="G52" i="7" s="1"/>
  <c r="O50" i="7"/>
  <c r="O49" i="7"/>
  <c r="F97" i="7" s="1"/>
  <c r="G97" i="7" s="1"/>
  <c r="O45" i="7"/>
  <c r="O44" i="7"/>
  <c r="O43" i="7"/>
  <c r="O42" i="7"/>
  <c r="N42" i="7"/>
  <c r="F153" i="7" s="1"/>
  <c r="G153" i="7" s="1"/>
  <c r="O41" i="7"/>
  <c r="O46" i="7" s="1"/>
  <c r="F40" i="7"/>
  <c r="G40" i="7" s="1"/>
  <c r="O38" i="7"/>
  <c r="F38" i="7"/>
  <c r="G38" i="7" s="1"/>
  <c r="O37" i="7"/>
  <c r="F48" i="7" s="1"/>
  <c r="G48" i="7" s="1"/>
  <c r="O36" i="7"/>
  <c r="G35" i="7"/>
  <c r="O33" i="7"/>
  <c r="F27" i="7" s="1"/>
  <c r="G27" i="7" s="1"/>
  <c r="O32" i="7"/>
  <c r="G32" i="7"/>
  <c r="O31" i="7"/>
  <c r="G31" i="7"/>
  <c r="O30" i="7"/>
  <c r="G30" i="7"/>
  <c r="O26" i="7"/>
  <c r="G26" i="7"/>
  <c r="F26" i="7"/>
  <c r="O25" i="7"/>
  <c r="F25" i="7"/>
  <c r="G25" i="7" s="1"/>
  <c r="O24" i="7"/>
  <c r="O27" i="7" s="1"/>
  <c r="F24" i="7"/>
  <c r="G24" i="7" s="1"/>
  <c r="G23" i="7"/>
  <c r="F23" i="7"/>
  <c r="F22" i="7"/>
  <c r="G22" i="7" s="1"/>
  <c r="L20" i="7"/>
  <c r="O20" i="7" s="1"/>
  <c r="F20" i="7"/>
  <c r="G20" i="7" s="1"/>
  <c r="O19" i="7"/>
  <c r="F19" i="7"/>
  <c r="G19" i="7" s="1"/>
  <c r="O18" i="7"/>
  <c r="O21" i="7" s="1"/>
  <c r="F18" i="7"/>
  <c r="G18" i="7" s="1"/>
  <c r="F17" i="7"/>
  <c r="G17" i="7" s="1"/>
  <c r="F16" i="7"/>
  <c r="G16" i="7" s="1"/>
  <c r="O14" i="7"/>
  <c r="L14" i="7"/>
  <c r="F14" i="7"/>
  <c r="G14" i="7" s="1"/>
  <c r="O13" i="7"/>
  <c r="O12" i="7"/>
  <c r="O15" i="7" s="1"/>
  <c r="G12" i="7"/>
  <c r="F12" i="7"/>
  <c r="O11" i="7"/>
  <c r="F10" i="7"/>
  <c r="G10" i="7" s="1"/>
  <c r="G8" i="7"/>
  <c r="F8" i="7"/>
  <c r="O7" i="7"/>
  <c r="L7" i="7"/>
  <c r="F7" i="7"/>
  <c r="G7" i="7" s="1"/>
  <c r="O6" i="7"/>
  <c r="G6" i="7"/>
  <c r="F6" i="7"/>
  <c r="O5" i="7"/>
  <c r="R4" i="7"/>
  <c r="O4" i="7"/>
  <c r="O8" i="7" s="1"/>
  <c r="F4" i="7"/>
  <c r="G4" i="7" s="1"/>
  <c r="F3" i="7"/>
  <c r="G3" i="7" s="1"/>
  <c r="G2" i="7"/>
  <c r="F55" i="7" l="1"/>
  <c r="G55" i="7" s="1"/>
  <c r="F51" i="7"/>
  <c r="G51" i="7" s="1"/>
  <c r="F45" i="7"/>
  <c r="G45" i="7" s="1"/>
  <c r="F5" i="7"/>
  <c r="G5" i="7" s="1"/>
  <c r="F133" i="7"/>
  <c r="G133" i="7" s="1"/>
  <c r="F129" i="7"/>
  <c r="G129" i="7" s="1"/>
  <c r="F125" i="7"/>
  <c r="G125" i="7" s="1"/>
  <c r="F121" i="7"/>
  <c r="G121" i="7" s="1"/>
  <c r="F117" i="7"/>
  <c r="G117" i="7" s="1"/>
  <c r="F113" i="7"/>
  <c r="G113" i="7" s="1"/>
  <c r="F39" i="7"/>
  <c r="G39" i="7" s="1"/>
  <c r="F137" i="7"/>
  <c r="G137" i="7" s="1"/>
  <c r="F47" i="7"/>
  <c r="G47" i="7" s="1"/>
  <c r="F53" i="7"/>
  <c r="G53" i="7" s="1"/>
  <c r="F49" i="7"/>
  <c r="G49" i="7" s="1"/>
  <c r="F11" i="7"/>
  <c r="G11" i="7" s="1"/>
  <c r="F57" i="7"/>
  <c r="G57" i="7" s="1"/>
  <c r="F43" i="7"/>
  <c r="G43" i="7" s="1"/>
  <c r="F15" i="7"/>
  <c r="G15" i="7" s="1"/>
  <c r="F131" i="7"/>
  <c r="G131" i="7" s="1"/>
  <c r="F127" i="7"/>
  <c r="G127" i="7" s="1"/>
  <c r="F123" i="7"/>
  <c r="G123" i="7" s="1"/>
  <c r="F119" i="7"/>
  <c r="G119" i="7" s="1"/>
  <c r="F115" i="7"/>
  <c r="G115" i="7" s="1"/>
  <c r="F111" i="7"/>
  <c r="G111" i="7" s="1"/>
  <c r="F41" i="7"/>
  <c r="G41" i="7" s="1"/>
  <c r="F13" i="7"/>
  <c r="G13" i="7" s="1"/>
  <c r="F37" i="7"/>
  <c r="G37" i="7" s="1"/>
  <c r="F138" i="7"/>
  <c r="G138" i="7" s="1"/>
  <c r="F68" i="7"/>
  <c r="G68" i="7" s="1"/>
  <c r="F64" i="7"/>
  <c r="G64" i="7" s="1"/>
  <c r="F9" i="7"/>
  <c r="G9" i="7" s="1"/>
  <c r="F65" i="7"/>
  <c r="G65" i="7" s="1"/>
  <c r="F67" i="7"/>
  <c r="G67" i="7" s="1"/>
  <c r="F63" i="7"/>
  <c r="G63" i="7" s="1"/>
  <c r="F66" i="7"/>
  <c r="G66" i="7" s="1"/>
  <c r="F62" i="7"/>
  <c r="G62" i="7" s="1"/>
  <c r="F158" i="7"/>
  <c r="G158" i="7" s="1"/>
  <c r="F150" i="7"/>
  <c r="G150" i="7" s="1"/>
  <c r="F146" i="7"/>
  <c r="G146" i="7" s="1"/>
  <c r="F142" i="7"/>
  <c r="G142" i="7" s="1"/>
  <c r="F33" i="7"/>
  <c r="G33" i="7" s="1"/>
  <c r="F29" i="7"/>
  <c r="G29" i="7" s="1"/>
  <c r="F140" i="7"/>
  <c r="G140" i="7" s="1"/>
  <c r="F77" i="7"/>
  <c r="G77" i="7" s="1"/>
  <c r="F109" i="7"/>
  <c r="G109" i="7" s="1"/>
  <c r="F101" i="7"/>
  <c r="G101" i="7" s="1"/>
  <c r="F76" i="7"/>
  <c r="G76" i="7" s="1"/>
  <c r="F72" i="7"/>
  <c r="G72" i="7" s="1"/>
  <c r="F148" i="7"/>
  <c r="G148" i="7" s="1"/>
  <c r="F106" i="7"/>
  <c r="G106" i="7" s="1"/>
  <c r="F157" i="7"/>
  <c r="G157" i="7" s="1"/>
  <c r="F149" i="7"/>
  <c r="G149" i="7" s="1"/>
  <c r="F145" i="7"/>
  <c r="G145" i="7" s="1"/>
  <c r="F141" i="7"/>
  <c r="G141" i="7" s="1"/>
  <c r="F28" i="7"/>
  <c r="G28" i="7" s="1"/>
  <c r="F144" i="7"/>
  <c r="G144" i="7" s="1"/>
  <c r="F108" i="7"/>
  <c r="G108" i="7" s="1"/>
  <c r="F88" i="7"/>
  <c r="G88" i="7" s="1"/>
  <c r="F75" i="7"/>
  <c r="G75" i="7" s="1"/>
  <c r="F71" i="7"/>
  <c r="G71" i="7" s="1"/>
  <c r="F73" i="7"/>
  <c r="G73" i="7" s="1"/>
  <c r="F107" i="7"/>
  <c r="G107" i="7" s="1"/>
  <c r="F103" i="7"/>
  <c r="G103" i="7" s="1"/>
  <c r="F74" i="7"/>
  <c r="G74" i="7" s="1"/>
  <c r="F70" i="7"/>
  <c r="G70" i="7" s="1"/>
  <c r="F34" i="7"/>
  <c r="G34" i="7" s="1"/>
  <c r="F21" i="7"/>
  <c r="G21" i="7" s="1"/>
  <c r="R7" i="7" s="1"/>
  <c r="F151" i="7"/>
  <c r="G151" i="7" s="1"/>
  <c r="F147" i="7"/>
  <c r="G147" i="7" s="1"/>
  <c r="F143" i="7"/>
  <c r="G143" i="7" s="1"/>
  <c r="F139" i="7"/>
  <c r="G139" i="7" s="1"/>
  <c r="F102" i="7"/>
  <c r="G102" i="7" s="1"/>
  <c r="F69" i="7"/>
  <c r="G69" i="7" s="1"/>
  <c r="T3" i="7"/>
  <c r="V2" i="7" s="1"/>
  <c r="F46" i="7"/>
  <c r="G46" i="7" s="1"/>
  <c r="F44" i="7"/>
  <c r="G44" i="7" s="1"/>
  <c r="F50" i="7"/>
  <c r="G50" i="7" s="1"/>
  <c r="F96" i="7"/>
  <c r="G96" i="7" s="1"/>
  <c r="F104" i="7"/>
  <c r="G104" i="7" s="1"/>
  <c r="F112" i="7"/>
  <c r="G112" i="7" s="1"/>
  <c r="F116" i="7"/>
  <c r="G116" i="7" s="1"/>
  <c r="F120" i="7"/>
  <c r="G120" i="7" s="1"/>
  <c r="F124" i="7"/>
  <c r="G124" i="7" s="1"/>
  <c r="F128" i="7"/>
  <c r="G128" i="7" s="1"/>
  <c r="F132" i="7"/>
  <c r="G132" i="7" s="1"/>
  <c r="F36" i="7"/>
  <c r="G36" i="7" s="1"/>
  <c r="F42" i="7"/>
  <c r="G42" i="7" s="1"/>
  <c r="F54" i="7"/>
  <c r="G54" i="7" s="1"/>
  <c r="R8" i="7" l="1"/>
  <c r="R9" i="7"/>
  <c r="R10" i="7" s="1"/>
</calcChain>
</file>

<file path=xl/sharedStrings.xml><?xml version="1.0" encoding="utf-8"?>
<sst xmlns="http://schemas.openxmlformats.org/spreadsheetml/2006/main" count="514" uniqueCount="168">
  <si>
    <t>Tipologia</t>
  </si>
  <si>
    <t>Dettagli</t>
  </si>
  <si>
    <t>Quantità</t>
  </si>
  <si>
    <t>Codice</t>
  </si>
  <si>
    <t>Interuttore Sezionatore</t>
  </si>
  <si>
    <t>3P+N 80A 4 moduli 5TL</t>
  </si>
  <si>
    <t>Piano</t>
  </si>
  <si>
    <t>Interruttore Magnetotermico Differenziale</t>
  </si>
  <si>
    <t>6 moduli</t>
  </si>
  <si>
    <t>SE6</t>
  </si>
  <si>
    <t>Presa Bipasso</t>
  </si>
  <si>
    <t>1 modulo</t>
  </si>
  <si>
    <t>Presa Shuko</t>
  </si>
  <si>
    <t>2 moduli</t>
  </si>
  <si>
    <t>PB1</t>
  </si>
  <si>
    <t>PS2</t>
  </si>
  <si>
    <t>Master scatola esterna universale UNI506</t>
  </si>
  <si>
    <t>IS-A0</t>
  </si>
  <si>
    <t>MD-A0</t>
  </si>
  <si>
    <t>A-A0</t>
  </si>
  <si>
    <t>Rete Dati Cablata</t>
  </si>
  <si>
    <t>Categoria 7</t>
  </si>
  <si>
    <t>Master scatola esterna universale UNI503</t>
  </si>
  <si>
    <t>Frutto rete RJ45 UTP CAT7</t>
  </si>
  <si>
    <t>FRJ45-CAT7</t>
  </si>
  <si>
    <t>Cavo di rete UTP CAT7</t>
  </si>
  <si>
    <t>CableCAT7</t>
  </si>
  <si>
    <t>UM</t>
  </si>
  <si>
    <t>metri</t>
  </si>
  <si>
    <t>pz</t>
  </si>
  <si>
    <t>CableElectric</t>
  </si>
  <si>
    <t>Cavo Elettrico 3 fili</t>
  </si>
  <si>
    <t>SE3</t>
  </si>
  <si>
    <t>PP24-R-A0</t>
  </si>
  <si>
    <t>SE1</t>
  </si>
  <si>
    <t>Master scatola esterna universale UNI501</t>
  </si>
  <si>
    <t>Sezione 3G2,5 mm²</t>
  </si>
  <si>
    <t>UTP Categoria 7</t>
  </si>
  <si>
    <t>3 moduli</t>
  </si>
  <si>
    <t>SW-A02</t>
  </si>
  <si>
    <t>Switch Ethernet Gigabit 24 da 1G, 24 PoE+ a 380 W, 2 SFP da 1G</t>
  </si>
  <si>
    <t>Patch panel per fibra ottica fino a 12 porte</t>
  </si>
  <si>
    <t>Totale</t>
  </si>
  <si>
    <t>CableFiber</t>
  </si>
  <si>
    <t>Modulo 10G Multi-Mode LC SFP Transceiver</t>
  </si>
  <si>
    <t>10G SFP+ SR Multimode Fibre Modulo- 10GBase-SR LC Transceiver</t>
  </si>
  <si>
    <t>SFP-10G-SR</t>
  </si>
  <si>
    <t>Cavo di rete Fibra OM4 Multimodale</t>
  </si>
  <si>
    <t>Fiber Multi Mode, Cavo 4 fibre 50/125, Attenuazione: 3.0 dB/Km</t>
  </si>
  <si>
    <t>UTP Categoria 7, Rame puro S/FTP, 4 x 2 x AWG 26/7, PoE 10Gbit/s</t>
  </si>
  <si>
    <t>Gruppo di continuità (UPS) 1.000VA</t>
  </si>
  <si>
    <t>MP-A01</t>
  </si>
  <si>
    <t xml:space="preserve">Multipresa Elettrica Rack 19" con 8 </t>
  </si>
  <si>
    <t xml:space="preserve">Spina shuko/bipasso 16A, Cavo 2 m, Interruttore On/off </t>
  </si>
  <si>
    <t>12U, profondità 600mm</t>
  </si>
  <si>
    <t>Armadio Rack 19’’ da 42U - Rack Edificio/Comprensorio</t>
  </si>
  <si>
    <t>Ripiano Universale, 19", 1 Unità, Profondità 550 mm</t>
  </si>
  <si>
    <t>Ripiano Universale, 19", 1 Unità, Profondità 350 mm</t>
  </si>
  <si>
    <t>1U, 19",  Profondità 350 mm</t>
  </si>
  <si>
    <t>RIPIANO-35</t>
  </si>
  <si>
    <t>Ventole Rack - 4 Ventole 1U per Rack 19" con Termostato LED Nero</t>
  </si>
  <si>
    <t>1U, 19", DHCP Server, DNS, VLAN, Traffic monitoring, Website blocker</t>
  </si>
  <si>
    <t xml:space="preserve">Firewall, 2 porte a 10 Gbps Intel x553 SFP+, 8-port 1Gbps </t>
  </si>
  <si>
    <t>Patch panel 48 porte rame UTP</t>
  </si>
  <si>
    <t>16A 2 moduli x alimentazone schermi in aula</t>
  </si>
  <si>
    <t>Stanza</t>
  </si>
  <si>
    <t>Terra</t>
  </si>
  <si>
    <t>Rete elettrica</t>
  </si>
  <si>
    <t>34-2</t>
  </si>
  <si>
    <t>Atrio</t>
  </si>
  <si>
    <t>Interruttore magnetotermico differenziale per armadio rack</t>
  </si>
  <si>
    <t>Apparato</t>
  </si>
  <si>
    <t>Interruttore sezionatore</t>
  </si>
  <si>
    <t>38</t>
  </si>
  <si>
    <t>39</t>
  </si>
  <si>
    <t>Interruttore sezionatore per quadro elettrico esistente</t>
  </si>
  <si>
    <t>Punto elettrico con 4 prese, 2 shuko 2 bipasso</t>
  </si>
  <si>
    <t>Punto elettrico con 2 prese, 1 shuko 1 bipasso</t>
  </si>
  <si>
    <t>40</t>
  </si>
  <si>
    <t xml:space="preserve">Armadio Rack 19’’ da 12U (profondità 600mm) – (A-A0) </t>
  </si>
  <si>
    <t>patch panel 24 porte rame S/FTP cat7</t>
  </si>
  <si>
    <t>Multipresa Elettrica Rack 19" con 8 Spina shuko/bipasso 16°</t>
  </si>
  <si>
    <t>patch panel 24 porte rame S/FTP cat8</t>
  </si>
  <si>
    <t>Punto rete CAT7</t>
  </si>
  <si>
    <t>Switch 24 porte + 2 SFP (ditributore di piano per dorsale in fibra - usa armadio Wifi)</t>
  </si>
  <si>
    <t>Quadro elettrico 16 moduli</t>
  </si>
  <si>
    <t>Interruttore magnetotermico differenziale in pannello di piano</t>
  </si>
  <si>
    <t>Magnetotermico differenziale per quadro elettrico esistente</t>
  </si>
  <si>
    <t>Vigi da 16A - 1 per 5 punti elettrici</t>
  </si>
  <si>
    <t>Switch 24 porte + 2 SFP connesso in fibra o rame a switch in stanza 34-2</t>
  </si>
  <si>
    <t>Punto rete CAT7 - uno su lato corto per schermo interattivo</t>
  </si>
  <si>
    <t>Punto elettrico con 2 prese, 2 shuko ai tavoli PC + 1 su lato corto per schermo</t>
  </si>
  <si>
    <t>Punto elettrico con 2 prese, 1 shuko 1 bipasso (1 per rack + 1 a terra)</t>
  </si>
  <si>
    <t>Punto elettrico con 2 prese, 1 shuko 1 bipasso (2 lato schermo + 1)</t>
  </si>
  <si>
    <t>Bibl</t>
  </si>
  <si>
    <t>Docenti</t>
  </si>
  <si>
    <t>Magna</t>
  </si>
  <si>
    <t>Punto elettrico con 2 prese, 1 shuko 1 bipasso (2 lato schermo + 2 lato finestra)</t>
  </si>
  <si>
    <t>Punto elettrico con 2 prese, 1 shuko 1 bipassosotto proiettore</t>
  </si>
  <si>
    <t xml:space="preserve">Punto elettrico con 2 prese, 2 shuko (12+12+1+1) </t>
  </si>
  <si>
    <t>Magnetotermico differenziale</t>
  </si>
  <si>
    <t>Punto rete CAT7 POE anglo per telefonia</t>
  </si>
  <si>
    <t>Presidenza</t>
  </si>
  <si>
    <t>DSGA</t>
  </si>
  <si>
    <t>Seg 3</t>
  </si>
  <si>
    <t>Seg 1-2</t>
  </si>
  <si>
    <t>Punto elettrico con 2 prese, 2 shuko</t>
  </si>
  <si>
    <t>Punto elettrico con 2 prese, 2 shuko per stampante</t>
  </si>
  <si>
    <t>Punto elettrico con 2 prese, 2 shuko - meglio torretta</t>
  </si>
  <si>
    <t>Seg 4</t>
  </si>
  <si>
    <t>Rete cablata</t>
  </si>
  <si>
    <t>Punto rete CAT7 lato schermo</t>
  </si>
  <si>
    <t>Punto rete CAT7 lato schermo e lato lavagna</t>
  </si>
  <si>
    <t>Sala server</t>
  </si>
  <si>
    <t>Punto rete CAT7 lato schermo + lato finestra</t>
  </si>
  <si>
    <t>Punto rete CAT7 lato schermo e lato armadio</t>
  </si>
  <si>
    <t>Switch 24 porte + 2 SFP connesso in fibra o rame a switch sala server</t>
  </si>
  <si>
    <t xml:space="preserve">Punto rete CAT7 </t>
  </si>
  <si>
    <t>Punto rete CAT7 POE angolo esterno - collaboratori</t>
  </si>
  <si>
    <t>Punto rete CAT7 connesso sala DSGA</t>
  </si>
  <si>
    <t>Punto rete CAT7 parete condivisa con presidenza</t>
  </si>
  <si>
    <t>Punto rete CAT7 POE angolo esterno - collaboratori - stampante</t>
  </si>
  <si>
    <t>Punto elettrico con 2 prese, 1 shuko 1 bipasso lato lavagna</t>
  </si>
  <si>
    <t>23-24</t>
  </si>
  <si>
    <t>Ripristino funzionalià interruttori in quadro</t>
  </si>
  <si>
    <t xml:space="preserve">Punto rete CAT7 lato schermo </t>
  </si>
  <si>
    <t>Punto rete CAT7 lato labratorio</t>
  </si>
  <si>
    <t>Punto rete CAT7 lato schermo collegamento a switch di piano in atrio</t>
  </si>
  <si>
    <t>Punto rete CAT7 Esterno aula 19</t>
  </si>
  <si>
    <t xml:space="preserve">Budget </t>
  </si>
  <si>
    <t>Progetto</t>
  </si>
  <si>
    <t>Fondo</t>
  </si>
  <si>
    <t>IVA</t>
  </si>
  <si>
    <t>IVA %</t>
  </si>
  <si>
    <t>Totale+IVA</t>
  </si>
  <si>
    <t>Costi</t>
  </si>
  <si>
    <t>Differenza</t>
  </si>
  <si>
    <t>Manodopera</t>
  </si>
  <si>
    <t>Componenti</t>
  </si>
  <si>
    <t>Costi aggregati</t>
  </si>
  <si>
    <t>Descrizione</t>
  </si>
  <si>
    <t>Costo unitario</t>
  </si>
  <si>
    <t>Totale aggr.</t>
  </si>
  <si>
    <t>Costo totale</t>
  </si>
  <si>
    <t>Punto rete CAT 7 con 1 presa RJ45</t>
  </si>
  <si>
    <t>Punto elettrico con 2 prese, 2 shuko - Lab aula 38</t>
  </si>
  <si>
    <t>Interruttori</t>
  </si>
  <si>
    <t>VIGI-16</t>
  </si>
  <si>
    <t>Interruttore Salvavita</t>
  </si>
  <si>
    <t>Armadio rack 19", Switch 24/2 SFT, patch panel, mutipresa eletterica e ripiano universale</t>
  </si>
  <si>
    <t>Primo</t>
  </si>
  <si>
    <t>Secondo</t>
  </si>
  <si>
    <t>Punto rete CAT 7 con 2 presa RJ45 - Lab aula 38 e 28</t>
  </si>
  <si>
    <t>Può utilizzare il rack della rete Wifi</t>
  </si>
  <si>
    <t>Switch Fibra 24 Port 10g Fiber Switch ip Base</t>
  </si>
  <si>
    <t>Cavo fibra ottica e connettori</t>
  </si>
  <si>
    <t>Switch 24 porte layer 3 + 2 SFP conesso in fibra a switch in Atrio + 2 Modulo 10G Multi-Mode LC SFP Transceiver</t>
  </si>
  <si>
    <t>Punto rete connesso CAT 7 con switch aula 34-2</t>
  </si>
  <si>
    <t>Punto rete CAT7 connesso rete LAN WIFI in Atrio o ad AP</t>
  </si>
  <si>
    <t>Punto rete CAT7 connesso rete LAN WIFI in Atrio o Ad AP</t>
  </si>
  <si>
    <t>Switch 24 porte layer 3 + 2 SFP conesso in fibra Centro Stella + 150m fibra</t>
  </si>
  <si>
    <t>Switch 24 porte + 2 SFP connesso in fibra o rame a switch sala server+100m fibra</t>
  </si>
  <si>
    <t>Punto elettrico con 2 prese, 2 shuko (2 lato PC e proiettore 1 lato hub)</t>
  </si>
  <si>
    <t>Punto rete CAT7 POE angolo esterno - collaboratori - Voip</t>
  </si>
  <si>
    <t>Mancano i cavi lan da 2m per schermi</t>
  </si>
  <si>
    <t>Totale progetto e fondo</t>
  </si>
  <si>
    <t>Totale componenti e manodopera</t>
  </si>
  <si>
    <t>Guasto di interruttore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</si>
</sst>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7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2" xfId="0" applyBorder="1"/>
    <xf numFmtId="0" fontId="0" fillId="0" borderId="14" xfId="0" applyBorder="1"/>
    <xf numFmtId="10" fontId="0" fillId="0" borderId="0" xfId="0" applyNumberFormat="1" applyBorder="1"/>
    <xf numFmtId="0" fontId="0" fillId="0" borderId="16" xfId="0" applyBorder="1"/>
    <xf numFmtId="44" fontId="0" fillId="0" borderId="17" xfId="0" applyNumberFormat="1" applyBorder="1"/>
    <xf numFmtId="0" fontId="0" fillId="0" borderId="11" xfId="0" applyBorder="1"/>
    <xf numFmtId="44" fontId="0" fillId="0" borderId="13" xfId="0" applyNumberFormat="1" applyBorder="1"/>
    <xf numFmtId="44" fontId="0" fillId="0" borderId="15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5" xfId="0" applyFill="1" applyBorder="1" applyAlignment="1">
      <alignment vertical="top"/>
    </xf>
    <xf numFmtId="0" fontId="2" fillId="3" borderId="13" xfId="0" applyFont="1" applyFill="1" applyBorder="1" applyAlignment="1">
      <alignment horizontal="center"/>
    </xf>
    <xf numFmtId="10" fontId="0" fillId="0" borderId="13" xfId="0" applyNumberFormat="1" applyBorder="1"/>
    <xf numFmtId="0" fontId="0" fillId="0" borderId="18" xfId="0" applyBorder="1"/>
    <xf numFmtId="44" fontId="2" fillId="0" borderId="20" xfId="0" applyNumberFormat="1" applyFont="1" applyBorder="1"/>
    <xf numFmtId="0" fontId="0" fillId="0" borderId="0" xfId="0" applyFill="1"/>
    <xf numFmtId="0" fontId="0" fillId="0" borderId="14" xfId="0" applyFill="1" applyBorder="1"/>
    <xf numFmtId="44" fontId="2" fillId="0" borderId="0" xfId="0" applyNumberFormat="1" applyFont="1" applyFill="1" applyBorder="1"/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0" fillId="3" borderId="17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ill="1" applyBorder="1"/>
    <xf numFmtId="164" fontId="2" fillId="0" borderId="0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3" borderId="10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4" fontId="1" fillId="3" borderId="9" xfId="0" applyNumberFormat="1" applyFont="1" applyFill="1" applyBorder="1" applyAlignment="1">
      <alignment vertical="top"/>
    </xf>
    <xf numFmtId="44" fontId="1" fillId="3" borderId="35" xfId="0" applyNumberFormat="1" applyFont="1" applyFill="1" applyBorder="1" applyAlignment="1">
      <alignment horizontal="right" vertical="top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4" fillId="0" borderId="16" xfId="0" applyFont="1" applyBorder="1"/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0" fontId="0" fillId="0" borderId="24" xfId="0" applyNumberForma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44" fontId="0" fillId="0" borderId="38" xfId="0" applyNumberFormat="1" applyFill="1" applyBorder="1" applyAlignment="1">
      <alignment horizontal="right" vertical="top"/>
    </xf>
    <xf numFmtId="44" fontId="0" fillId="0" borderId="3" xfId="0" applyNumberFormat="1" applyFill="1" applyBorder="1" applyAlignment="1">
      <alignment vertical="top"/>
    </xf>
    <xf numFmtId="0" fontId="0" fillId="0" borderId="30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14" xfId="0" applyNumberFormat="1" applyFill="1" applyBorder="1" applyAlignment="1">
      <alignment horizontal="center" vertical="top"/>
    </xf>
    <xf numFmtId="44" fontId="0" fillId="0" borderId="39" xfId="0" applyNumberFormat="1" applyFill="1" applyBorder="1" applyAlignment="1">
      <alignment horizontal="right" vertical="top"/>
    </xf>
    <xf numFmtId="44" fontId="0" fillId="0" borderId="8" xfId="0" applyNumberFormat="1" applyFill="1" applyBorder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44" fontId="0" fillId="0" borderId="36" xfId="0" applyNumberFormat="1" applyFill="1" applyBorder="1" applyAlignment="1">
      <alignment horizontal="right" vertical="top"/>
    </xf>
    <xf numFmtId="44" fontId="0" fillId="0" borderId="21" xfId="0" applyNumberFormat="1" applyFill="1" applyBorder="1" applyAlignment="1">
      <alignment vertical="top"/>
    </xf>
    <xf numFmtId="0" fontId="0" fillId="0" borderId="11" xfId="0" applyNumberForma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165" fontId="0" fillId="0" borderId="36" xfId="0" applyNumberFormat="1" applyFill="1" applyBorder="1" applyAlignment="1">
      <alignment horizontal="right" vertical="top"/>
    </xf>
    <xf numFmtId="0" fontId="0" fillId="0" borderId="13" xfId="0" applyFill="1" applyBorder="1" applyAlignment="1">
      <alignment horizontal="center" vertical="top"/>
    </xf>
    <xf numFmtId="165" fontId="0" fillId="0" borderId="37" xfId="0" applyNumberFormat="1" applyFill="1" applyBorder="1" applyAlignment="1">
      <alignment horizontal="right" vertical="top"/>
    </xf>
    <xf numFmtId="44" fontId="0" fillId="0" borderId="23" xfId="0" applyNumberFormat="1" applyFill="1" applyBorder="1" applyAlignment="1">
      <alignment vertical="top"/>
    </xf>
    <xf numFmtId="0" fontId="0" fillId="0" borderId="18" xfId="0" applyNumberForma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44" fontId="0" fillId="0" borderId="37" xfId="0" applyNumberForma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12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5" xfId="0" applyNumberFormat="1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33" xfId="0" applyNumberFormat="1" applyFill="1" applyBorder="1" applyAlignment="1">
      <alignment horizontal="center" vertical="top"/>
    </xf>
    <xf numFmtId="0" fontId="0" fillId="0" borderId="33" xfId="0" applyFill="1" applyBorder="1" applyAlignment="1">
      <alignment horizontal="center" vertical="top"/>
    </xf>
    <xf numFmtId="44" fontId="0" fillId="0" borderId="0" xfId="0" applyNumberFormat="1" applyFill="1" applyAlignment="1">
      <alignment horizontal="right"/>
    </xf>
    <xf numFmtId="44" fontId="0" fillId="0" borderId="0" xfId="0" applyNumberFormat="1" applyFill="1"/>
    <xf numFmtId="0" fontId="0" fillId="2" borderId="12" xfId="0" applyFill="1" applyBorder="1" applyAlignment="1">
      <alignment horizontal="center" vertical="top"/>
    </xf>
    <xf numFmtId="165" fontId="0" fillId="0" borderId="10" xfId="0" applyNumberFormat="1" applyFill="1" applyBorder="1" applyAlignment="1">
      <alignment horizontal="right"/>
    </xf>
    <xf numFmtId="165" fontId="0" fillId="0" borderId="28" xfId="0" applyNumberFormat="1" applyFill="1" applyBorder="1" applyAlignment="1">
      <alignment horizontal="right"/>
    </xf>
    <xf numFmtId="165" fontId="0" fillId="0" borderId="32" xfId="0" applyNumberFormat="1" applyFill="1" applyBorder="1" applyAlignment="1">
      <alignment horizontal="right"/>
    </xf>
    <xf numFmtId="165" fontId="0" fillId="0" borderId="26" xfId="0" applyNumberFormat="1" applyFill="1" applyBorder="1" applyAlignment="1">
      <alignment horizontal="right"/>
    </xf>
    <xf numFmtId="44" fontId="0" fillId="2" borderId="32" xfId="0" applyNumberFormat="1" applyFill="1" applyBorder="1" applyAlignment="1">
      <alignment horizontal="right"/>
    </xf>
    <xf numFmtId="0" fontId="0" fillId="4" borderId="12" xfId="0" applyNumberFormat="1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44" fontId="0" fillId="4" borderId="28" xfId="0" applyNumberFormat="1" applyFill="1" applyBorder="1" applyAlignment="1">
      <alignment horizontal="right"/>
    </xf>
    <xf numFmtId="0" fontId="0" fillId="4" borderId="0" xfId="0" applyNumberForma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44" fontId="0" fillId="4" borderId="26" xfId="0" applyNumberFormat="1" applyFill="1" applyBorder="1" applyAlignment="1">
      <alignment horizontal="right"/>
    </xf>
    <xf numFmtId="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44" fontId="0" fillId="4" borderId="32" xfId="0" applyNumberFormat="1" applyFill="1" applyBorder="1" applyAlignment="1">
      <alignment horizontal="right"/>
    </xf>
    <xf numFmtId="0" fontId="1" fillId="3" borderId="10" xfId="0" applyFont="1" applyFill="1" applyBorder="1" applyAlignment="1">
      <alignment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3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4" borderId="12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33" xfId="0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30" xfId="0" applyFill="1" applyBorder="1"/>
    <xf numFmtId="0" fontId="0" fillId="0" borderId="26" xfId="0" applyFill="1" applyBorder="1"/>
    <xf numFmtId="165" fontId="0" fillId="0" borderId="25" xfId="0" applyNumberFormat="1" applyFill="1" applyBorder="1" applyAlignment="1">
      <alignment horizontal="right"/>
    </xf>
    <xf numFmtId="44" fontId="0" fillId="0" borderId="41" xfId="0" applyNumberFormat="1" applyFill="1" applyBorder="1"/>
    <xf numFmtId="44" fontId="0" fillId="0" borderId="42" xfId="0" applyNumberFormat="1" applyFill="1" applyBorder="1"/>
    <xf numFmtId="44" fontId="0" fillId="0" borderId="43" xfId="0" applyNumberFormat="1" applyFill="1" applyBorder="1"/>
    <xf numFmtId="44" fontId="0" fillId="0" borderId="44" xfId="0" applyNumberFormat="1" applyFill="1" applyBorder="1"/>
    <xf numFmtId="44" fontId="0" fillId="0" borderId="45" xfId="0" applyNumberFormat="1" applyFill="1" applyBorder="1"/>
    <xf numFmtId="44" fontId="0" fillId="4" borderId="43" xfId="0" applyNumberFormat="1" applyFill="1" applyBorder="1"/>
    <xf numFmtId="44" fontId="0" fillId="4" borderId="44" xfId="0" applyNumberFormat="1" applyFill="1" applyBorder="1"/>
    <xf numFmtId="44" fontId="0" fillId="4" borderId="42" xfId="0" applyNumberFormat="1" applyFill="1" applyBorder="1"/>
    <xf numFmtId="165" fontId="0" fillId="0" borderId="46" xfId="0" applyNumberFormat="1" applyFill="1" applyBorder="1" applyAlignment="1">
      <alignment horizontal="right"/>
    </xf>
    <xf numFmtId="44" fontId="0" fillId="0" borderId="47" xfId="0" applyNumberFormat="1" applyFill="1" applyBorder="1"/>
    <xf numFmtId="44" fontId="0" fillId="2" borderId="42" xfId="0" applyNumberFormat="1" applyFill="1" applyBorder="1"/>
    <xf numFmtId="0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165" fontId="0" fillId="0" borderId="27" xfId="0" applyNumberFormat="1" applyFill="1" applyBorder="1" applyAlignment="1">
      <alignment horizontal="right"/>
    </xf>
    <xf numFmtId="44" fontId="0" fillId="0" borderId="48" xfId="0" applyNumberFormat="1" applyFill="1" applyBorder="1"/>
    <xf numFmtId="0" fontId="1" fillId="3" borderId="10" xfId="0" applyFont="1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5" fontId="0" fillId="0" borderId="15" xfId="0" applyNumberFormat="1" applyFill="1" applyBorder="1" applyAlignment="1">
      <alignment horizontal="right"/>
    </xf>
    <xf numFmtId="0" fontId="0" fillId="0" borderId="15" xfId="0" applyFont="1" applyBorder="1" applyAlignment="1">
      <alignment vertical="center" wrapText="1"/>
    </xf>
    <xf numFmtId="0" fontId="0" fillId="0" borderId="15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4" borderId="22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21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34" xfId="0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5" borderId="0" xfId="0" applyFill="1" applyBorder="1" applyAlignment="1">
      <alignment horizontal="center" vertical="top"/>
    </xf>
    <xf numFmtId="0" fontId="0" fillId="5" borderId="40" xfId="0" applyFont="1" applyFill="1" applyBorder="1" applyAlignment="1">
      <alignment vertical="center" wrapText="1"/>
    </xf>
    <xf numFmtId="165" fontId="0" fillId="5" borderId="39" xfId="0" applyNumberFormat="1" applyFill="1" applyBorder="1" applyAlignment="1">
      <alignment horizontal="right"/>
    </xf>
    <xf numFmtId="44" fontId="0" fillId="5" borderId="8" xfId="0" applyNumberFormat="1" applyFill="1" applyBorder="1" applyAlignment="1">
      <alignment vertical="top"/>
    </xf>
    <xf numFmtId="0" fontId="0" fillId="6" borderId="12" xfId="0" applyFill="1" applyBorder="1" applyAlignment="1">
      <alignment horizontal="center" vertical="top"/>
    </xf>
    <xf numFmtId="0" fontId="0" fillId="6" borderId="12" xfId="0" applyFill="1" applyBorder="1" applyAlignment="1">
      <alignment vertical="top" wrapText="1"/>
    </xf>
    <xf numFmtId="44" fontId="0" fillId="6" borderId="39" xfId="0" applyNumberFormat="1" applyFill="1" applyBorder="1" applyAlignment="1">
      <alignment horizontal="right" vertical="top"/>
    </xf>
    <xf numFmtId="44" fontId="0" fillId="6" borderId="8" xfId="0" applyNumberFormat="1" applyFill="1" applyBorder="1" applyAlignment="1">
      <alignment vertical="top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5" fontId="0" fillId="6" borderId="28" xfId="0" applyNumberFormat="1" applyFill="1" applyBorder="1" applyAlignment="1">
      <alignment horizontal="right"/>
    </xf>
    <xf numFmtId="44" fontId="0" fillId="6" borderId="43" xfId="0" applyNumberFormat="1" applyFill="1" applyBorder="1"/>
    <xf numFmtId="165" fontId="0" fillId="6" borderId="26" xfId="0" applyNumberFormat="1" applyFill="1" applyBorder="1" applyAlignment="1">
      <alignment horizontal="right"/>
    </xf>
    <xf numFmtId="44" fontId="0" fillId="6" borderId="44" xfId="0" applyNumberFormat="1" applyFill="1" applyBorder="1"/>
    <xf numFmtId="44" fontId="0" fillId="6" borderId="28" xfId="0" applyNumberFormat="1" applyFill="1" applyBorder="1" applyAlignment="1">
      <alignment horizontal="right"/>
    </xf>
    <xf numFmtId="44" fontId="0" fillId="6" borderId="26" xfId="0" applyNumberFormat="1" applyFill="1" applyBorder="1" applyAlignment="1">
      <alignment horizontal="right"/>
    </xf>
    <xf numFmtId="0" fontId="0" fillId="5" borderId="12" xfId="0" applyFill="1" applyBorder="1" applyAlignment="1">
      <alignment horizontal="center" vertical="top"/>
    </xf>
    <xf numFmtId="0" fontId="0" fillId="5" borderId="12" xfId="0" applyFill="1" applyBorder="1" applyAlignment="1">
      <alignment vertical="top" wrapText="1"/>
    </xf>
    <xf numFmtId="165" fontId="0" fillId="5" borderId="28" xfId="0" applyNumberFormat="1" applyFill="1" applyBorder="1" applyAlignment="1">
      <alignment horizontal="right"/>
    </xf>
    <xf numFmtId="44" fontId="0" fillId="5" borderId="43" xfId="0" applyNumberFormat="1" applyFill="1" applyBorder="1"/>
    <xf numFmtId="0" fontId="0" fillId="0" borderId="16" xfId="0" applyBorder="1" applyAlignment="1">
      <alignment wrapText="1"/>
    </xf>
    <xf numFmtId="0" fontId="2" fillId="0" borderId="14" xfId="0" applyFont="1" applyFill="1" applyBorder="1" applyAlignment="1">
      <alignment wrapText="1"/>
    </xf>
    <xf numFmtId="43" fontId="0" fillId="0" borderId="12" xfId="0" applyNumberFormat="1" applyBorder="1" applyAlignment="1">
      <alignment vertical="center"/>
    </xf>
    <xf numFmtId="43" fontId="0" fillId="0" borderId="0" xfId="0" applyNumberForma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44" fontId="2" fillId="0" borderId="17" xfId="0" applyNumberFormat="1" applyFont="1" applyBorder="1" applyAlignment="1">
      <alignment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workbookViewId="0">
      <selection activeCell="H135" sqref="H135"/>
    </sheetView>
  </sheetViews>
  <sheetFormatPr defaultRowHeight="14.4" x14ac:dyDescent="0.3"/>
  <cols>
    <col min="1" max="1" width="8" style="30" bestFit="1" customWidth="1"/>
    <col min="2" max="2" width="15.33203125" style="30" bestFit="1" customWidth="1"/>
    <col min="3" max="3" width="11.109375" style="30" customWidth="1"/>
    <col min="4" max="4" width="11.77734375" style="30" bestFit="1" customWidth="1"/>
    <col min="5" max="5" width="63.21875" style="132" customWidth="1"/>
    <col min="6" max="6" width="13.5546875" style="90" bestFit="1" customWidth="1"/>
    <col min="7" max="7" width="13.109375" style="91" bestFit="1" customWidth="1"/>
    <col min="8" max="8" width="5.88671875" customWidth="1"/>
    <col min="9" max="9" width="14.5546875" bestFit="1" customWidth="1"/>
    <col min="10" max="10" width="27.109375" style="111" customWidth="1"/>
    <col min="11" max="11" width="20.88671875" style="111" customWidth="1"/>
    <col min="12" max="12" width="10.5546875" customWidth="1"/>
    <col min="13" max="13" width="13.21875" bestFit="1" customWidth="1"/>
    <col min="14" max="14" width="12.5546875" style="2" bestFit="1" customWidth="1"/>
    <col min="15" max="15" width="11.77734375" style="2" bestFit="1" customWidth="1"/>
    <col min="17" max="17" width="12.88671875" customWidth="1"/>
    <col min="18" max="18" width="12" bestFit="1" customWidth="1"/>
    <col min="20" max="20" width="10.77734375" bestFit="1" customWidth="1"/>
    <col min="21" max="21" width="10" bestFit="1" customWidth="1"/>
    <col min="22" max="22" width="11.88671875" bestFit="1" customWidth="1"/>
  </cols>
  <sheetData>
    <row r="1" spans="1:22" s="1" customFormat="1" ht="15" thickBot="1" x14ac:dyDescent="0.35">
      <c r="A1" s="11" t="s">
        <v>6</v>
      </c>
      <c r="B1" s="12" t="s">
        <v>0</v>
      </c>
      <c r="C1" s="13" t="s">
        <v>65</v>
      </c>
      <c r="D1" s="12" t="s">
        <v>2</v>
      </c>
      <c r="E1" s="119" t="s">
        <v>71</v>
      </c>
      <c r="F1" s="49" t="s">
        <v>141</v>
      </c>
      <c r="G1" s="48" t="s">
        <v>143</v>
      </c>
      <c r="I1" s="207" t="s">
        <v>139</v>
      </c>
      <c r="J1" s="208"/>
      <c r="K1" s="208"/>
      <c r="L1" s="208"/>
      <c r="M1" s="208"/>
      <c r="N1" s="208"/>
      <c r="O1" s="209"/>
      <c r="Q1" s="207" t="s">
        <v>129</v>
      </c>
      <c r="R1" s="208"/>
      <c r="S1" s="208"/>
      <c r="T1" s="208"/>
      <c r="U1" s="208"/>
      <c r="V1" s="209"/>
    </row>
    <row r="2" spans="1:22" x14ac:dyDescent="0.3">
      <c r="A2" s="57" t="s">
        <v>66</v>
      </c>
      <c r="B2" s="58" t="s">
        <v>67</v>
      </c>
      <c r="C2" s="59" t="s">
        <v>68</v>
      </c>
      <c r="D2" s="60">
        <v>1</v>
      </c>
      <c r="E2" s="120" t="s">
        <v>85</v>
      </c>
      <c r="F2" s="61">
        <v>20</v>
      </c>
      <c r="G2" s="62">
        <f>D2*F2</f>
        <v>20</v>
      </c>
      <c r="I2" s="43" t="s">
        <v>3</v>
      </c>
      <c r="J2" s="107" t="s">
        <v>140</v>
      </c>
      <c r="K2" s="107" t="s">
        <v>1</v>
      </c>
      <c r="L2" s="43" t="s">
        <v>2</v>
      </c>
      <c r="M2" s="43" t="s">
        <v>27</v>
      </c>
      <c r="N2" s="152" t="s">
        <v>141</v>
      </c>
      <c r="O2" s="152" t="s">
        <v>42</v>
      </c>
      <c r="Q2" s="20" t="s">
        <v>130</v>
      </c>
      <c r="R2" s="21">
        <v>16026</v>
      </c>
      <c r="S2" s="20" t="s">
        <v>133</v>
      </c>
      <c r="T2" s="27">
        <v>0.22</v>
      </c>
      <c r="U2" s="28" t="s">
        <v>134</v>
      </c>
      <c r="V2" s="29">
        <f>R4+T3</f>
        <v>31751.72</v>
      </c>
    </row>
    <row r="3" spans="1:22" s="1" customFormat="1" x14ac:dyDescent="0.3">
      <c r="A3" s="63"/>
      <c r="B3" s="64"/>
      <c r="C3" s="65"/>
      <c r="D3" s="53">
        <v>1</v>
      </c>
      <c r="E3" s="121" t="s">
        <v>72</v>
      </c>
      <c r="F3" s="66">
        <f>$O$36</f>
        <v>28</v>
      </c>
      <c r="G3" s="67">
        <f t="shared" ref="G3:G35" si="0">D3*F3</f>
        <v>28</v>
      </c>
      <c r="I3" s="213" t="s">
        <v>76</v>
      </c>
      <c r="J3" s="214"/>
      <c r="K3" s="214"/>
      <c r="L3" s="214"/>
      <c r="M3" s="214"/>
      <c r="N3" s="214"/>
      <c r="O3" s="215"/>
      <c r="Q3" s="16" t="s">
        <v>131</v>
      </c>
      <c r="R3" s="22">
        <v>10000</v>
      </c>
      <c r="S3" s="18" t="s">
        <v>132</v>
      </c>
      <c r="T3" s="19">
        <f>R4*T2</f>
        <v>5725.72</v>
      </c>
      <c r="U3" s="23"/>
      <c r="V3" s="26"/>
    </row>
    <row r="4" spans="1:22" ht="43.2" x14ac:dyDescent="0.3">
      <c r="A4" s="63"/>
      <c r="B4" s="64"/>
      <c r="C4" s="65"/>
      <c r="D4" s="53">
        <v>1</v>
      </c>
      <c r="E4" s="121" t="s">
        <v>70</v>
      </c>
      <c r="F4" s="66">
        <f>$O$37</f>
        <v>26</v>
      </c>
      <c r="G4" s="67">
        <f t="shared" si="0"/>
        <v>26</v>
      </c>
      <c r="I4" s="44" t="s">
        <v>9</v>
      </c>
      <c r="J4" s="108" t="s">
        <v>16</v>
      </c>
      <c r="K4" s="108" t="s">
        <v>8</v>
      </c>
      <c r="L4" s="45">
        <v>1</v>
      </c>
      <c r="M4" s="45" t="s">
        <v>29</v>
      </c>
      <c r="N4" s="46">
        <v>10</v>
      </c>
      <c r="O4" s="153">
        <f>L4*N4</f>
        <v>10</v>
      </c>
      <c r="Q4" s="200" t="s">
        <v>165</v>
      </c>
      <c r="R4" s="206">
        <f>SUM(R2:R3)</f>
        <v>26026</v>
      </c>
      <c r="S4" s="24"/>
      <c r="T4" s="24"/>
      <c r="U4" s="25"/>
      <c r="V4" s="35"/>
    </row>
    <row r="5" spans="1:22" s="30" customFormat="1" x14ac:dyDescent="0.3">
      <c r="A5" s="63"/>
      <c r="B5" s="64"/>
      <c r="C5" s="68"/>
      <c r="D5" s="54">
        <v>2</v>
      </c>
      <c r="E5" s="122" t="s">
        <v>92</v>
      </c>
      <c r="F5" s="69">
        <f>$O$15</f>
        <v>57</v>
      </c>
      <c r="G5" s="70">
        <f t="shared" si="0"/>
        <v>114</v>
      </c>
      <c r="I5" s="39" t="s">
        <v>14</v>
      </c>
      <c r="J5" s="109" t="s">
        <v>10</v>
      </c>
      <c r="K5" s="109" t="s">
        <v>11</v>
      </c>
      <c r="L5" s="4">
        <v>2</v>
      </c>
      <c r="M5" s="4" t="s">
        <v>29</v>
      </c>
      <c r="N5" s="38">
        <v>6</v>
      </c>
      <c r="O5" s="154">
        <f t="shared" ref="O5:O7" si="1">L5*N5</f>
        <v>12</v>
      </c>
      <c r="Q5" s="37"/>
      <c r="R5" s="32"/>
      <c r="S5" s="34"/>
      <c r="T5" s="34"/>
      <c r="U5" s="33"/>
      <c r="V5" s="33"/>
    </row>
    <row r="6" spans="1:22" s="1" customFormat="1" x14ac:dyDescent="0.3">
      <c r="A6" s="63"/>
      <c r="B6" s="64"/>
      <c r="C6" s="71" t="s">
        <v>73</v>
      </c>
      <c r="D6" s="72">
        <v>1</v>
      </c>
      <c r="E6" s="123" t="s">
        <v>75</v>
      </c>
      <c r="F6" s="66">
        <f>$O$36</f>
        <v>28</v>
      </c>
      <c r="G6" s="67">
        <f t="shared" si="0"/>
        <v>28</v>
      </c>
      <c r="I6" s="39" t="s">
        <v>15</v>
      </c>
      <c r="J6" s="109" t="s">
        <v>12</v>
      </c>
      <c r="K6" s="109" t="s">
        <v>13</v>
      </c>
      <c r="L6" s="4">
        <v>2</v>
      </c>
      <c r="M6" s="4" t="s">
        <v>29</v>
      </c>
      <c r="N6" s="38">
        <v>5</v>
      </c>
      <c r="O6" s="154">
        <f t="shared" si="1"/>
        <v>10</v>
      </c>
      <c r="Q6" s="210" t="s">
        <v>135</v>
      </c>
      <c r="R6" s="211"/>
      <c r="S6" s="211"/>
      <c r="T6" s="211"/>
      <c r="U6" s="211"/>
      <c r="V6" s="212"/>
    </row>
    <row r="7" spans="1:22" s="14" customFormat="1" x14ac:dyDescent="0.3">
      <c r="A7" s="63"/>
      <c r="B7" s="64"/>
      <c r="C7" s="65"/>
      <c r="D7" s="53">
        <v>4</v>
      </c>
      <c r="E7" s="121" t="s">
        <v>88</v>
      </c>
      <c r="F7" s="66">
        <f>$O$38</f>
        <v>35</v>
      </c>
      <c r="G7" s="67">
        <f t="shared" si="0"/>
        <v>140</v>
      </c>
      <c r="I7" s="39" t="s">
        <v>30</v>
      </c>
      <c r="J7" s="109" t="s">
        <v>31</v>
      </c>
      <c r="K7" s="109" t="s">
        <v>36</v>
      </c>
      <c r="L7" s="5">
        <f>L4*30</f>
        <v>30</v>
      </c>
      <c r="M7" s="4" t="s">
        <v>28</v>
      </c>
      <c r="N7" s="47">
        <v>1.2</v>
      </c>
      <c r="O7" s="155">
        <f t="shared" si="1"/>
        <v>36</v>
      </c>
      <c r="Q7" s="36" t="s">
        <v>138</v>
      </c>
      <c r="R7" s="202">
        <f>SUM(G2:G158)</f>
        <v>19903.023606557355</v>
      </c>
      <c r="S7" s="15"/>
      <c r="T7" s="15"/>
      <c r="U7" s="15"/>
      <c r="V7" s="8"/>
    </row>
    <row r="8" spans="1:22" x14ac:dyDescent="0.3">
      <c r="A8" s="63"/>
      <c r="B8" s="64"/>
      <c r="C8" s="65"/>
      <c r="D8" s="53">
        <v>1</v>
      </c>
      <c r="E8" s="121" t="s">
        <v>87</v>
      </c>
      <c r="F8" s="66">
        <f>$O$37</f>
        <v>26</v>
      </c>
      <c r="G8" s="67">
        <f t="shared" si="0"/>
        <v>26</v>
      </c>
      <c r="I8" s="15"/>
      <c r="J8" s="110"/>
      <c r="K8" s="110"/>
      <c r="L8" s="15"/>
      <c r="M8" s="8"/>
      <c r="N8" s="156" t="s">
        <v>142</v>
      </c>
      <c r="O8" s="157">
        <f>SUM(O4:O7)</f>
        <v>68</v>
      </c>
      <c r="Q8" s="31" t="s">
        <v>137</v>
      </c>
      <c r="R8" s="203">
        <f>R7*S8</f>
        <v>5970.9070819672061</v>
      </c>
      <c r="S8" s="17">
        <v>0.3</v>
      </c>
      <c r="T8" s="7"/>
      <c r="U8" s="7"/>
      <c r="V8" s="9"/>
    </row>
    <row r="9" spans="1:22" ht="43.2" x14ac:dyDescent="0.3">
      <c r="A9" s="63"/>
      <c r="B9" s="64"/>
      <c r="C9" s="68"/>
      <c r="D9" s="54">
        <v>23</v>
      </c>
      <c r="E9" s="122" t="s">
        <v>91</v>
      </c>
      <c r="F9" s="69">
        <f>O21</f>
        <v>56</v>
      </c>
      <c r="G9" s="70">
        <f t="shared" si="0"/>
        <v>1288</v>
      </c>
      <c r="Q9" s="201" t="s">
        <v>166</v>
      </c>
      <c r="R9" s="204">
        <f>R7+R8</f>
        <v>25873.930688524561</v>
      </c>
      <c r="S9" s="7"/>
      <c r="T9" s="7"/>
      <c r="U9" s="7"/>
      <c r="V9" s="9"/>
    </row>
    <row r="10" spans="1:22" x14ac:dyDescent="0.3">
      <c r="A10" s="63"/>
      <c r="B10" s="64"/>
      <c r="C10" s="71" t="s">
        <v>74</v>
      </c>
      <c r="D10" s="72">
        <v>1</v>
      </c>
      <c r="E10" s="123" t="s">
        <v>86</v>
      </c>
      <c r="F10" s="66">
        <f>$O$37</f>
        <v>26</v>
      </c>
      <c r="G10" s="67">
        <f t="shared" si="0"/>
        <v>26</v>
      </c>
      <c r="I10" s="213" t="s">
        <v>77</v>
      </c>
      <c r="J10" s="214"/>
      <c r="K10" s="214"/>
      <c r="L10" s="214"/>
      <c r="M10" s="214"/>
      <c r="N10" s="214"/>
      <c r="O10" s="215"/>
      <c r="Q10" s="56" t="s">
        <v>136</v>
      </c>
      <c r="R10" s="205">
        <f>R4-R9</f>
        <v>152.06931147543946</v>
      </c>
      <c r="S10" s="6"/>
      <c r="T10" s="6"/>
      <c r="U10" s="6"/>
      <c r="V10" s="10"/>
    </row>
    <row r="11" spans="1:22" ht="28.8" x14ac:dyDescent="0.3">
      <c r="A11" s="63"/>
      <c r="B11" s="64"/>
      <c r="C11" s="68"/>
      <c r="D11" s="54">
        <v>1</v>
      </c>
      <c r="E11" s="122" t="s">
        <v>77</v>
      </c>
      <c r="F11" s="73">
        <f>$O$15</f>
        <v>57</v>
      </c>
      <c r="G11" s="70">
        <f t="shared" si="0"/>
        <v>57</v>
      </c>
      <c r="I11" s="44" t="s">
        <v>9</v>
      </c>
      <c r="J11" s="108" t="s">
        <v>16</v>
      </c>
      <c r="K11" s="108" t="s">
        <v>8</v>
      </c>
      <c r="L11" s="45">
        <v>1</v>
      </c>
      <c r="M11" s="45" t="s">
        <v>29</v>
      </c>
      <c r="N11" s="46">
        <v>10</v>
      </c>
      <c r="O11" s="153">
        <f>L11*N11</f>
        <v>10</v>
      </c>
    </row>
    <row r="12" spans="1:22" ht="28.8" x14ac:dyDescent="0.3">
      <c r="A12" s="63"/>
      <c r="B12" s="64"/>
      <c r="C12" s="71" t="s">
        <v>78</v>
      </c>
      <c r="D12" s="72">
        <v>1</v>
      </c>
      <c r="E12" s="123" t="s">
        <v>86</v>
      </c>
      <c r="F12" s="66">
        <f>$O$37</f>
        <v>26</v>
      </c>
      <c r="G12" s="67">
        <f t="shared" si="0"/>
        <v>26</v>
      </c>
      <c r="I12" s="39" t="s">
        <v>14</v>
      </c>
      <c r="J12" s="109" t="s">
        <v>10</v>
      </c>
      <c r="K12" s="109" t="s">
        <v>11</v>
      </c>
      <c r="L12" s="4">
        <v>1</v>
      </c>
      <c r="M12" s="4" t="s">
        <v>29</v>
      </c>
      <c r="N12" s="38">
        <v>6</v>
      </c>
      <c r="O12" s="154">
        <f t="shared" ref="O12:O14" si="2">L12*N12</f>
        <v>6</v>
      </c>
    </row>
    <row r="13" spans="1:22" x14ac:dyDescent="0.3">
      <c r="A13" s="63"/>
      <c r="B13" s="64"/>
      <c r="C13" s="68"/>
      <c r="D13" s="54">
        <v>1</v>
      </c>
      <c r="E13" s="122" t="s">
        <v>77</v>
      </c>
      <c r="F13" s="69">
        <f>$O$15</f>
        <v>57</v>
      </c>
      <c r="G13" s="70">
        <f t="shared" si="0"/>
        <v>57</v>
      </c>
      <c r="I13" s="39" t="s">
        <v>15</v>
      </c>
      <c r="J13" s="109" t="s">
        <v>12</v>
      </c>
      <c r="K13" s="109" t="s">
        <v>13</v>
      </c>
      <c r="L13" s="4">
        <v>1</v>
      </c>
      <c r="M13" s="4" t="s">
        <v>29</v>
      </c>
      <c r="N13" s="38">
        <v>5</v>
      </c>
      <c r="O13" s="154">
        <f t="shared" si="2"/>
        <v>5</v>
      </c>
      <c r="Q13" t="s">
        <v>164</v>
      </c>
    </row>
    <row r="14" spans="1:22" x14ac:dyDescent="0.3">
      <c r="A14" s="63"/>
      <c r="B14" s="64"/>
      <c r="C14" s="65" t="s">
        <v>69</v>
      </c>
      <c r="D14" s="53">
        <v>1</v>
      </c>
      <c r="E14" s="121" t="s">
        <v>86</v>
      </c>
      <c r="F14" s="66">
        <f>$O$37</f>
        <v>26</v>
      </c>
      <c r="G14" s="67">
        <f t="shared" si="0"/>
        <v>26</v>
      </c>
      <c r="I14" s="39" t="s">
        <v>30</v>
      </c>
      <c r="J14" s="109" t="s">
        <v>31</v>
      </c>
      <c r="K14" s="109" t="s">
        <v>36</v>
      </c>
      <c r="L14" s="5">
        <f>L11*30</f>
        <v>30</v>
      </c>
      <c r="M14" s="4" t="s">
        <v>28</v>
      </c>
      <c r="N14" s="47">
        <v>1.2</v>
      </c>
      <c r="O14" s="155">
        <f t="shared" si="2"/>
        <v>36</v>
      </c>
    </row>
    <row r="15" spans="1:22" x14ac:dyDescent="0.3">
      <c r="A15" s="63"/>
      <c r="B15" s="64"/>
      <c r="C15" s="65"/>
      <c r="D15" s="53">
        <v>2</v>
      </c>
      <c r="E15" s="121" t="s">
        <v>77</v>
      </c>
      <c r="F15" s="69">
        <f>$O$15</f>
        <v>57</v>
      </c>
      <c r="G15" s="70">
        <f t="shared" si="0"/>
        <v>114</v>
      </c>
      <c r="I15" s="15"/>
      <c r="J15" s="110"/>
      <c r="K15" s="110"/>
      <c r="L15" s="15"/>
      <c r="M15" s="8"/>
      <c r="N15" s="156" t="s">
        <v>142</v>
      </c>
      <c r="O15" s="157">
        <f>SUM(O11:O14)</f>
        <v>57</v>
      </c>
    </row>
    <row r="16" spans="1:22" x14ac:dyDescent="0.3">
      <c r="A16" s="63"/>
      <c r="B16" s="74" t="s">
        <v>20</v>
      </c>
      <c r="C16" s="71" t="s">
        <v>68</v>
      </c>
      <c r="D16" s="72">
        <v>1</v>
      </c>
      <c r="E16" s="123" t="s">
        <v>79</v>
      </c>
      <c r="F16" s="66">
        <f t="shared" ref="F16:F20" si="3">N41</f>
        <v>180</v>
      </c>
      <c r="G16" s="67">
        <f t="shared" si="0"/>
        <v>180</v>
      </c>
    </row>
    <row r="17" spans="1:15" x14ac:dyDescent="0.3">
      <c r="A17" s="63"/>
      <c r="B17" s="64"/>
      <c r="C17" s="65"/>
      <c r="D17" s="53">
        <v>1</v>
      </c>
      <c r="E17" s="121" t="s">
        <v>160</v>
      </c>
      <c r="F17" s="66">
        <f>N42+150*N49</f>
        <v>945</v>
      </c>
      <c r="G17" s="67">
        <f t="shared" si="0"/>
        <v>945</v>
      </c>
      <c r="I17" s="213" t="s">
        <v>145</v>
      </c>
      <c r="J17" s="214"/>
      <c r="K17" s="214"/>
      <c r="L17" s="214"/>
      <c r="M17" s="214"/>
      <c r="N17" s="214"/>
      <c r="O17" s="215"/>
    </row>
    <row r="18" spans="1:15" ht="28.8" x14ac:dyDescent="0.3">
      <c r="A18" s="63"/>
      <c r="B18" s="64"/>
      <c r="C18" s="65"/>
      <c r="D18" s="53">
        <v>1</v>
      </c>
      <c r="E18" s="121" t="s">
        <v>80</v>
      </c>
      <c r="F18" s="66">
        <f t="shared" si="3"/>
        <v>32</v>
      </c>
      <c r="G18" s="67">
        <f t="shared" si="0"/>
        <v>32</v>
      </c>
      <c r="I18" s="44" t="s">
        <v>9</v>
      </c>
      <c r="J18" s="108" t="s">
        <v>16</v>
      </c>
      <c r="K18" s="108" t="s">
        <v>8</v>
      </c>
      <c r="L18" s="45">
        <v>1</v>
      </c>
      <c r="M18" s="45" t="s">
        <v>29</v>
      </c>
      <c r="N18" s="46">
        <v>10</v>
      </c>
      <c r="O18" s="153">
        <f>L18*N18</f>
        <v>10</v>
      </c>
    </row>
    <row r="19" spans="1:15" x14ac:dyDescent="0.3">
      <c r="A19" s="63"/>
      <c r="B19" s="64"/>
      <c r="C19" s="65"/>
      <c r="D19" s="53">
        <v>1</v>
      </c>
      <c r="E19" s="121" t="s">
        <v>81</v>
      </c>
      <c r="F19" s="66">
        <f t="shared" si="3"/>
        <v>20</v>
      </c>
      <c r="G19" s="67">
        <f t="shared" si="0"/>
        <v>20</v>
      </c>
      <c r="I19" s="39" t="s">
        <v>15</v>
      </c>
      <c r="J19" s="109" t="s">
        <v>12</v>
      </c>
      <c r="K19" s="109" t="s">
        <v>13</v>
      </c>
      <c r="L19" s="4">
        <v>2</v>
      </c>
      <c r="M19" s="4" t="s">
        <v>29</v>
      </c>
      <c r="N19" s="38">
        <v>5</v>
      </c>
      <c r="O19" s="154">
        <f t="shared" ref="O19:O20" si="4">L19*N19</f>
        <v>10</v>
      </c>
    </row>
    <row r="20" spans="1:15" x14ac:dyDescent="0.3">
      <c r="A20" s="63"/>
      <c r="B20" s="64"/>
      <c r="C20" s="68"/>
      <c r="D20" s="54">
        <v>1</v>
      </c>
      <c r="E20" s="122" t="s">
        <v>57</v>
      </c>
      <c r="F20" s="69">
        <f t="shared" si="3"/>
        <v>30</v>
      </c>
      <c r="G20" s="70">
        <f t="shared" si="0"/>
        <v>30</v>
      </c>
      <c r="I20" s="39" t="s">
        <v>30</v>
      </c>
      <c r="J20" s="109" t="s">
        <v>31</v>
      </c>
      <c r="K20" s="109" t="s">
        <v>36</v>
      </c>
      <c r="L20" s="5">
        <f>L18*30</f>
        <v>30</v>
      </c>
      <c r="M20" s="4" t="s">
        <v>28</v>
      </c>
      <c r="N20" s="47">
        <v>1.2</v>
      </c>
      <c r="O20" s="155">
        <f t="shared" si="4"/>
        <v>36</v>
      </c>
    </row>
    <row r="21" spans="1:15" x14ac:dyDescent="0.3">
      <c r="A21" s="63"/>
      <c r="B21" s="64"/>
      <c r="C21" s="65">
        <v>36</v>
      </c>
      <c r="D21" s="53">
        <v>1</v>
      </c>
      <c r="E21" s="121" t="s">
        <v>157</v>
      </c>
      <c r="F21" s="75">
        <f>$O$27</f>
        <v>31.8580327868852</v>
      </c>
      <c r="G21" s="76">
        <f t="shared" si="0"/>
        <v>31.8580327868852</v>
      </c>
      <c r="I21" s="15"/>
      <c r="J21" s="110"/>
      <c r="K21" s="110"/>
      <c r="L21" s="15"/>
      <c r="M21" s="8"/>
      <c r="N21" s="156" t="s">
        <v>142</v>
      </c>
      <c r="O21" s="157">
        <f>SUM(O18:O20)</f>
        <v>56</v>
      </c>
    </row>
    <row r="22" spans="1:15" x14ac:dyDescent="0.3">
      <c r="A22" s="63"/>
      <c r="B22" s="64"/>
      <c r="C22" s="71" t="s">
        <v>73</v>
      </c>
      <c r="D22" s="72">
        <v>1</v>
      </c>
      <c r="E22" s="123" t="s">
        <v>79</v>
      </c>
      <c r="F22" s="66">
        <f t="shared" ref="F22:F26" si="5">N41</f>
        <v>180</v>
      </c>
      <c r="G22" s="67">
        <f t="shared" si="0"/>
        <v>180</v>
      </c>
    </row>
    <row r="23" spans="1:15" ht="28.8" x14ac:dyDescent="0.3">
      <c r="A23" s="63"/>
      <c r="B23" s="64"/>
      <c r="C23" s="65"/>
      <c r="D23" s="53">
        <v>1</v>
      </c>
      <c r="E23" s="121" t="s">
        <v>89</v>
      </c>
      <c r="F23" s="66">
        <f t="shared" si="5"/>
        <v>390</v>
      </c>
      <c r="G23" s="67">
        <f t="shared" si="0"/>
        <v>390</v>
      </c>
      <c r="I23" s="213" t="s">
        <v>144</v>
      </c>
      <c r="J23" s="214"/>
      <c r="K23" s="214"/>
      <c r="L23" s="214"/>
      <c r="M23" s="214"/>
      <c r="N23" s="214"/>
      <c r="O23" s="215"/>
    </row>
    <row r="24" spans="1:15" ht="28.8" x14ac:dyDescent="0.3">
      <c r="A24" s="63"/>
      <c r="B24" s="64"/>
      <c r="C24" s="65"/>
      <c r="D24" s="53">
        <v>1</v>
      </c>
      <c r="E24" s="121" t="s">
        <v>82</v>
      </c>
      <c r="F24" s="66">
        <f t="shared" si="5"/>
        <v>32</v>
      </c>
      <c r="G24" s="67">
        <f t="shared" si="0"/>
        <v>32</v>
      </c>
      <c r="I24" s="44" t="s">
        <v>34</v>
      </c>
      <c r="J24" s="108" t="s">
        <v>35</v>
      </c>
      <c r="K24" s="108" t="s">
        <v>11</v>
      </c>
      <c r="L24" s="45">
        <v>1</v>
      </c>
      <c r="M24" s="45" t="s">
        <v>29</v>
      </c>
      <c r="N24" s="46">
        <v>1.5</v>
      </c>
      <c r="O24" s="153">
        <f>L24*N24</f>
        <v>1.5</v>
      </c>
    </row>
    <row r="25" spans="1:15" x14ac:dyDescent="0.3">
      <c r="A25" s="63"/>
      <c r="B25" s="64"/>
      <c r="C25" s="65"/>
      <c r="D25" s="53">
        <v>1</v>
      </c>
      <c r="E25" s="121" t="s">
        <v>81</v>
      </c>
      <c r="F25" s="66">
        <f t="shared" si="5"/>
        <v>20</v>
      </c>
      <c r="G25" s="67">
        <f t="shared" si="0"/>
        <v>20</v>
      </c>
      <c r="I25" s="39" t="s">
        <v>24</v>
      </c>
      <c r="J25" s="109" t="s">
        <v>23</v>
      </c>
      <c r="K25" s="109" t="s">
        <v>37</v>
      </c>
      <c r="L25" s="4">
        <v>1</v>
      </c>
      <c r="M25" s="4" t="s">
        <v>29</v>
      </c>
      <c r="N25" s="38">
        <v>12</v>
      </c>
      <c r="O25" s="154">
        <f t="shared" ref="O25:O26" si="6">L25*N25</f>
        <v>12</v>
      </c>
    </row>
    <row r="26" spans="1:15" ht="43.2" x14ac:dyDescent="0.3">
      <c r="A26" s="63"/>
      <c r="B26" s="64"/>
      <c r="C26" s="65"/>
      <c r="D26" s="53">
        <v>1</v>
      </c>
      <c r="E26" s="121" t="s">
        <v>57</v>
      </c>
      <c r="F26" s="66">
        <f t="shared" si="5"/>
        <v>30</v>
      </c>
      <c r="G26" s="67">
        <f t="shared" si="0"/>
        <v>30</v>
      </c>
      <c r="I26" s="40" t="s">
        <v>26</v>
      </c>
      <c r="J26" s="112" t="s">
        <v>25</v>
      </c>
      <c r="K26" s="112" t="s">
        <v>49</v>
      </c>
      <c r="L26" s="41">
        <v>80</v>
      </c>
      <c r="M26" s="42" t="s">
        <v>28</v>
      </c>
      <c r="N26" s="47">
        <v>0.22947540983606499</v>
      </c>
      <c r="O26" s="155">
        <f t="shared" si="6"/>
        <v>18.3580327868852</v>
      </c>
    </row>
    <row r="27" spans="1:15" x14ac:dyDescent="0.3">
      <c r="A27" s="63"/>
      <c r="B27" s="64"/>
      <c r="C27" s="68"/>
      <c r="D27" s="54">
        <v>22</v>
      </c>
      <c r="E27" s="122" t="s">
        <v>90</v>
      </c>
      <c r="F27" s="69">
        <f>$O$33</f>
        <v>32.384262295081953</v>
      </c>
      <c r="G27" s="70">
        <f t="shared" si="0"/>
        <v>712.45377049180297</v>
      </c>
      <c r="I27" s="7"/>
      <c r="J27" s="113"/>
      <c r="K27" s="113"/>
      <c r="L27" s="7"/>
      <c r="M27" s="9"/>
      <c r="N27" s="156" t="s">
        <v>142</v>
      </c>
      <c r="O27" s="157">
        <f>SUM(O24:O26)</f>
        <v>31.8580327868852</v>
      </c>
    </row>
    <row r="28" spans="1:15" x14ac:dyDescent="0.3">
      <c r="A28" s="63"/>
      <c r="B28" s="64"/>
      <c r="C28" s="77" t="s">
        <v>74</v>
      </c>
      <c r="D28" s="78">
        <v>1</v>
      </c>
      <c r="E28" s="124" t="s">
        <v>159</v>
      </c>
      <c r="F28" s="79">
        <f>$O$27</f>
        <v>31.8580327868852</v>
      </c>
      <c r="G28" s="76">
        <f t="shared" si="0"/>
        <v>31.8580327868852</v>
      </c>
    </row>
    <row r="29" spans="1:15" x14ac:dyDescent="0.3">
      <c r="A29" s="63"/>
      <c r="B29" s="64"/>
      <c r="C29" s="77" t="s">
        <v>78</v>
      </c>
      <c r="D29" s="78">
        <v>1</v>
      </c>
      <c r="E29" s="124" t="s">
        <v>158</v>
      </c>
      <c r="F29" s="79">
        <f>$O$27</f>
        <v>31.8580327868852</v>
      </c>
      <c r="G29" s="76">
        <f t="shared" si="0"/>
        <v>31.8580327868852</v>
      </c>
      <c r="I29" s="213" t="s">
        <v>152</v>
      </c>
      <c r="J29" s="214"/>
      <c r="K29" s="214"/>
      <c r="L29" s="214"/>
      <c r="M29" s="214"/>
      <c r="N29" s="214"/>
      <c r="O29" s="215"/>
    </row>
    <row r="30" spans="1:15" ht="28.8" x14ac:dyDescent="0.3">
      <c r="A30" s="63"/>
      <c r="B30" s="64"/>
      <c r="C30" s="71" t="s">
        <v>69</v>
      </c>
      <c r="D30" s="182">
        <v>0</v>
      </c>
      <c r="E30" s="183" t="s">
        <v>84</v>
      </c>
      <c r="F30" s="184">
        <v>0</v>
      </c>
      <c r="G30" s="185">
        <f t="shared" si="0"/>
        <v>0</v>
      </c>
      <c r="I30" s="44" t="s">
        <v>32</v>
      </c>
      <c r="J30" s="108" t="s">
        <v>22</v>
      </c>
      <c r="K30" s="108" t="s">
        <v>38</v>
      </c>
      <c r="L30" s="45">
        <v>1</v>
      </c>
      <c r="M30" s="45" t="s">
        <v>29</v>
      </c>
      <c r="N30" s="46">
        <v>1.5</v>
      </c>
      <c r="O30" s="153">
        <f>L30*N30</f>
        <v>1.5</v>
      </c>
    </row>
    <row r="31" spans="1:15" x14ac:dyDescent="0.3">
      <c r="A31" s="63"/>
      <c r="B31" s="64"/>
      <c r="C31" s="65"/>
      <c r="D31" s="186">
        <v>0</v>
      </c>
      <c r="E31" s="187" t="s">
        <v>82</v>
      </c>
      <c r="F31" s="184">
        <v>0</v>
      </c>
      <c r="G31" s="185">
        <f t="shared" si="0"/>
        <v>0</v>
      </c>
      <c r="I31" s="39" t="s">
        <v>24</v>
      </c>
      <c r="J31" s="109" t="s">
        <v>23</v>
      </c>
      <c r="K31" s="109" t="s">
        <v>37</v>
      </c>
      <c r="L31" s="4">
        <v>2</v>
      </c>
      <c r="M31" s="4" t="s">
        <v>29</v>
      </c>
      <c r="N31" s="38">
        <v>12</v>
      </c>
      <c r="O31" s="154">
        <f t="shared" ref="O31:O32" si="7">L31*N31</f>
        <v>24</v>
      </c>
    </row>
    <row r="32" spans="1:15" ht="43.2" x14ac:dyDescent="0.3">
      <c r="A32" s="63"/>
      <c r="B32" s="64"/>
      <c r="C32" s="65"/>
      <c r="D32" s="186">
        <v>0</v>
      </c>
      <c r="E32" s="187" t="s">
        <v>57</v>
      </c>
      <c r="F32" s="184">
        <v>0</v>
      </c>
      <c r="G32" s="185">
        <f t="shared" si="0"/>
        <v>0</v>
      </c>
      <c r="I32" s="40" t="s">
        <v>26</v>
      </c>
      <c r="J32" s="112" t="s">
        <v>25</v>
      </c>
      <c r="K32" s="112" t="s">
        <v>49</v>
      </c>
      <c r="L32" s="41">
        <v>30</v>
      </c>
      <c r="M32" s="42" t="s">
        <v>28</v>
      </c>
      <c r="N32" s="47">
        <v>0.22947540983606499</v>
      </c>
      <c r="O32" s="155">
        <f t="shared" si="7"/>
        <v>6.8842622950819496</v>
      </c>
    </row>
    <row r="33" spans="1:15" x14ac:dyDescent="0.3">
      <c r="A33" s="63"/>
      <c r="B33" s="64"/>
      <c r="C33" s="65"/>
      <c r="D33" s="53">
        <v>1</v>
      </c>
      <c r="E33" s="121" t="s">
        <v>101</v>
      </c>
      <c r="F33" s="66">
        <f>$O$27</f>
        <v>31.8580327868852</v>
      </c>
      <c r="G33" s="67">
        <f t="shared" si="0"/>
        <v>31.8580327868852</v>
      </c>
      <c r="I33" s="7"/>
      <c r="J33" s="113"/>
      <c r="K33" s="113"/>
      <c r="L33" s="7"/>
      <c r="M33" s="9"/>
      <c r="N33" s="156" t="s">
        <v>142</v>
      </c>
      <c r="O33" s="157">
        <f>SUM(O30:O32)</f>
        <v>32.384262295081953</v>
      </c>
    </row>
    <row r="34" spans="1:15" x14ac:dyDescent="0.3">
      <c r="A34" s="63"/>
      <c r="B34" s="64"/>
      <c r="C34" s="80"/>
      <c r="D34" s="53">
        <v>2</v>
      </c>
      <c r="E34" s="121" t="s">
        <v>83</v>
      </c>
      <c r="F34" s="66">
        <f>$O$27</f>
        <v>31.8580327868852</v>
      </c>
      <c r="G34" s="67">
        <f t="shared" si="0"/>
        <v>63.7160655737704</v>
      </c>
    </row>
    <row r="35" spans="1:15" ht="15" thickBot="1" x14ac:dyDescent="0.35">
      <c r="A35" s="134"/>
      <c r="B35" s="135"/>
      <c r="C35" s="37"/>
      <c r="D35" s="178">
        <v>0</v>
      </c>
      <c r="E35" s="179" t="s">
        <v>47</v>
      </c>
      <c r="F35" s="180">
        <v>0</v>
      </c>
      <c r="G35" s="181">
        <f t="shared" si="0"/>
        <v>0</v>
      </c>
      <c r="I35" s="213" t="s">
        <v>146</v>
      </c>
      <c r="J35" s="214"/>
      <c r="K35" s="214"/>
      <c r="L35" s="214"/>
      <c r="M35" s="214"/>
      <c r="N35" s="214"/>
      <c r="O35" s="215"/>
    </row>
    <row r="36" spans="1:15" x14ac:dyDescent="0.3">
      <c r="A36" s="57" t="s">
        <v>150</v>
      </c>
      <c r="B36" s="60" t="s">
        <v>67</v>
      </c>
      <c r="C36" s="59">
        <v>1</v>
      </c>
      <c r="D36" s="60">
        <v>1</v>
      </c>
      <c r="E36" s="120" t="s">
        <v>86</v>
      </c>
      <c r="F36" s="136">
        <f>$O$37</f>
        <v>26</v>
      </c>
      <c r="G36" s="137">
        <f>F36*D36</f>
        <v>26</v>
      </c>
      <c r="I36" s="44" t="s">
        <v>17</v>
      </c>
      <c r="J36" s="108" t="s">
        <v>4</v>
      </c>
      <c r="K36" s="108" t="s">
        <v>5</v>
      </c>
      <c r="L36" s="45">
        <v>1</v>
      </c>
      <c r="M36" s="45" t="s">
        <v>29</v>
      </c>
      <c r="N36" s="46">
        <v>28</v>
      </c>
      <c r="O36" s="153">
        <f>L36*N36</f>
        <v>28</v>
      </c>
    </row>
    <row r="37" spans="1:15" ht="43.2" x14ac:dyDescent="0.3">
      <c r="A37" s="63"/>
      <c r="B37" s="53"/>
      <c r="C37" s="68"/>
      <c r="D37" s="54">
        <v>3</v>
      </c>
      <c r="E37" s="122" t="s">
        <v>93</v>
      </c>
      <c r="F37" s="95">
        <f>$O$15</f>
        <v>57</v>
      </c>
      <c r="G37" s="138">
        <f t="shared" ref="G37:G101" si="8">F37*D37</f>
        <v>171</v>
      </c>
      <c r="I37" s="39" t="s">
        <v>18</v>
      </c>
      <c r="J37" s="109" t="s">
        <v>7</v>
      </c>
      <c r="K37" s="109" t="s">
        <v>64</v>
      </c>
      <c r="L37" s="4">
        <v>1</v>
      </c>
      <c r="M37" s="4" t="s">
        <v>29</v>
      </c>
      <c r="N37" s="38">
        <v>26</v>
      </c>
      <c r="O37" s="154">
        <f t="shared" ref="O37" si="9">L37*N37</f>
        <v>26</v>
      </c>
    </row>
    <row r="38" spans="1:15" ht="28.8" x14ac:dyDescent="0.3">
      <c r="A38" s="63"/>
      <c r="B38" s="53"/>
      <c r="C38" s="71">
        <v>2</v>
      </c>
      <c r="D38" s="72">
        <v>1</v>
      </c>
      <c r="E38" s="123" t="s">
        <v>86</v>
      </c>
      <c r="F38" s="94">
        <f>$O$37</f>
        <v>26</v>
      </c>
      <c r="G38" s="139">
        <f t="shared" si="8"/>
        <v>26</v>
      </c>
      <c r="I38" s="40" t="s">
        <v>147</v>
      </c>
      <c r="J38" s="114" t="s">
        <v>148</v>
      </c>
      <c r="K38" s="114" t="s">
        <v>88</v>
      </c>
      <c r="L38" s="42">
        <v>1</v>
      </c>
      <c r="M38" s="42" t="s">
        <v>29</v>
      </c>
      <c r="N38" s="47">
        <v>35</v>
      </c>
      <c r="O38" s="155">
        <f t="shared" ref="O38" si="10">L38*N38</f>
        <v>35</v>
      </c>
    </row>
    <row r="39" spans="1:15" x14ac:dyDescent="0.3">
      <c r="A39" s="63"/>
      <c r="B39" s="53"/>
      <c r="C39" s="68"/>
      <c r="D39" s="54">
        <v>3</v>
      </c>
      <c r="E39" s="122" t="s">
        <v>93</v>
      </c>
      <c r="F39" s="95">
        <f>$O$15</f>
        <v>57</v>
      </c>
      <c r="G39" s="138">
        <f t="shared" si="8"/>
        <v>171</v>
      </c>
    </row>
    <row r="40" spans="1:15" x14ac:dyDescent="0.3">
      <c r="A40" s="63"/>
      <c r="B40" s="53"/>
      <c r="C40" s="71">
        <v>3</v>
      </c>
      <c r="D40" s="72">
        <v>1</v>
      </c>
      <c r="E40" s="123" t="s">
        <v>86</v>
      </c>
      <c r="F40" s="94">
        <f>$O$37</f>
        <v>26</v>
      </c>
      <c r="G40" s="139">
        <f t="shared" si="8"/>
        <v>26</v>
      </c>
      <c r="I40" s="213" t="s">
        <v>149</v>
      </c>
      <c r="J40" s="214"/>
      <c r="K40" s="214"/>
      <c r="L40" s="214"/>
      <c r="M40" s="214"/>
      <c r="N40" s="214"/>
      <c r="O40" s="215"/>
    </row>
    <row r="41" spans="1:15" ht="28.8" x14ac:dyDescent="0.3">
      <c r="A41" s="63"/>
      <c r="B41" s="53"/>
      <c r="C41" s="68"/>
      <c r="D41" s="54">
        <v>3</v>
      </c>
      <c r="E41" s="122" t="s">
        <v>93</v>
      </c>
      <c r="F41" s="95">
        <f>$O$15</f>
        <v>57</v>
      </c>
      <c r="G41" s="138">
        <f t="shared" si="8"/>
        <v>171</v>
      </c>
      <c r="I41" s="44" t="s">
        <v>19</v>
      </c>
      <c r="J41" s="115" t="s">
        <v>79</v>
      </c>
      <c r="K41" s="108" t="s">
        <v>54</v>
      </c>
      <c r="L41" s="45">
        <v>1</v>
      </c>
      <c r="M41" s="45" t="s">
        <v>29</v>
      </c>
      <c r="N41" s="46">
        <v>180</v>
      </c>
      <c r="O41" s="153">
        <f>L41*N41</f>
        <v>180</v>
      </c>
    </row>
    <row r="42" spans="1:15" ht="57.6" x14ac:dyDescent="0.3">
      <c r="A42" s="63"/>
      <c r="B42" s="53"/>
      <c r="C42" s="71">
        <v>4</v>
      </c>
      <c r="D42" s="72">
        <v>1</v>
      </c>
      <c r="E42" s="123" t="s">
        <v>86</v>
      </c>
      <c r="F42" s="94">
        <f>$O$37</f>
        <v>26</v>
      </c>
      <c r="G42" s="139">
        <f t="shared" si="8"/>
        <v>26</v>
      </c>
      <c r="I42" s="39" t="s">
        <v>39</v>
      </c>
      <c r="J42" s="116" t="s">
        <v>156</v>
      </c>
      <c r="K42" s="109" t="s">
        <v>40</v>
      </c>
      <c r="L42" s="4">
        <v>1</v>
      </c>
      <c r="M42" s="4" t="s">
        <v>29</v>
      </c>
      <c r="N42" s="38">
        <f>340 +2*N50</f>
        <v>390</v>
      </c>
      <c r="O42" s="154">
        <f t="shared" ref="O42:O45" si="11">L42*N42</f>
        <v>390</v>
      </c>
    </row>
    <row r="43" spans="1:15" ht="28.8" x14ac:dyDescent="0.3">
      <c r="A43" s="63"/>
      <c r="B43" s="53"/>
      <c r="C43" s="68"/>
      <c r="D43" s="54">
        <v>3</v>
      </c>
      <c r="E43" s="122" t="s">
        <v>93</v>
      </c>
      <c r="F43" s="95">
        <f>$O$15</f>
        <v>57</v>
      </c>
      <c r="G43" s="138">
        <f t="shared" si="8"/>
        <v>171</v>
      </c>
      <c r="I43" s="39" t="s">
        <v>33</v>
      </c>
      <c r="J43" s="116" t="s">
        <v>80</v>
      </c>
      <c r="K43" s="109" t="s">
        <v>21</v>
      </c>
      <c r="L43" s="4">
        <v>1</v>
      </c>
      <c r="M43" s="4" t="s">
        <v>29</v>
      </c>
      <c r="N43" s="38">
        <v>32</v>
      </c>
      <c r="O43" s="154">
        <f t="shared" si="11"/>
        <v>32</v>
      </c>
    </row>
    <row r="44" spans="1:15" ht="43.2" x14ac:dyDescent="0.3">
      <c r="A44" s="63"/>
      <c r="B44" s="53"/>
      <c r="C44" s="71">
        <v>5</v>
      </c>
      <c r="D44" s="72">
        <v>1</v>
      </c>
      <c r="E44" s="123" t="s">
        <v>86</v>
      </c>
      <c r="F44" s="94">
        <f>$O$37</f>
        <v>26</v>
      </c>
      <c r="G44" s="139">
        <f t="shared" si="8"/>
        <v>26</v>
      </c>
      <c r="I44" s="39" t="s">
        <v>51</v>
      </c>
      <c r="J44" s="116" t="s">
        <v>81</v>
      </c>
      <c r="K44" s="109" t="s">
        <v>53</v>
      </c>
      <c r="L44" s="4">
        <v>1</v>
      </c>
      <c r="M44" s="4" t="s">
        <v>29</v>
      </c>
      <c r="N44" s="38">
        <v>20</v>
      </c>
      <c r="O44" s="154">
        <f t="shared" si="11"/>
        <v>20</v>
      </c>
    </row>
    <row r="45" spans="1:15" ht="28.8" x14ac:dyDescent="0.3">
      <c r="A45" s="63"/>
      <c r="B45" s="53"/>
      <c r="C45" s="68"/>
      <c r="D45" s="54">
        <v>3</v>
      </c>
      <c r="E45" s="122" t="s">
        <v>93</v>
      </c>
      <c r="F45" s="95">
        <f>$O$15</f>
        <v>57</v>
      </c>
      <c r="G45" s="138">
        <f t="shared" si="8"/>
        <v>171</v>
      </c>
      <c r="I45" s="50" t="s">
        <v>59</v>
      </c>
      <c r="J45" s="114" t="s">
        <v>57</v>
      </c>
      <c r="K45" s="117" t="s">
        <v>58</v>
      </c>
      <c r="L45" s="41">
        <v>1</v>
      </c>
      <c r="M45" s="42" t="s">
        <v>29</v>
      </c>
      <c r="N45" s="47">
        <v>30</v>
      </c>
      <c r="O45" s="155">
        <f t="shared" si="11"/>
        <v>30</v>
      </c>
    </row>
    <row r="46" spans="1:15" x14ac:dyDescent="0.3">
      <c r="A46" s="63"/>
      <c r="B46" s="53"/>
      <c r="C46" s="71">
        <v>6</v>
      </c>
      <c r="D46" s="72">
        <v>1</v>
      </c>
      <c r="E46" s="123" t="s">
        <v>86</v>
      </c>
      <c r="F46" s="94">
        <f>$O$37</f>
        <v>26</v>
      </c>
      <c r="G46" s="139">
        <f t="shared" si="8"/>
        <v>26</v>
      </c>
      <c r="I46" s="7"/>
      <c r="J46" s="113"/>
      <c r="K46" s="113"/>
      <c r="L46" s="7"/>
      <c r="M46" s="9"/>
      <c r="N46" s="156" t="s">
        <v>142</v>
      </c>
      <c r="O46" s="157">
        <f>SUM(O41:O45)</f>
        <v>652</v>
      </c>
    </row>
    <row r="47" spans="1:15" x14ac:dyDescent="0.3">
      <c r="A47" s="63"/>
      <c r="B47" s="53"/>
      <c r="C47" s="68"/>
      <c r="D47" s="54">
        <v>3</v>
      </c>
      <c r="E47" s="122" t="s">
        <v>93</v>
      </c>
      <c r="F47" s="95">
        <f>$O$15</f>
        <v>57</v>
      </c>
      <c r="G47" s="138">
        <f t="shared" si="8"/>
        <v>171</v>
      </c>
    </row>
    <row r="48" spans="1:15" x14ac:dyDescent="0.3">
      <c r="A48" s="63"/>
      <c r="B48" s="53"/>
      <c r="C48" s="71">
        <v>8</v>
      </c>
      <c r="D48" s="72">
        <v>1</v>
      </c>
      <c r="E48" s="123" t="s">
        <v>86</v>
      </c>
      <c r="F48" s="94">
        <f>$O$37</f>
        <v>26</v>
      </c>
      <c r="G48" s="139">
        <f t="shared" si="8"/>
        <v>26</v>
      </c>
      <c r="I48" s="216" t="s">
        <v>155</v>
      </c>
      <c r="J48" s="216"/>
      <c r="K48" s="216"/>
      <c r="L48" s="216"/>
      <c r="M48" s="216"/>
      <c r="N48" s="216"/>
      <c r="O48" s="216"/>
    </row>
    <row r="49" spans="1:15" ht="57.6" x14ac:dyDescent="0.3">
      <c r="A49" s="63"/>
      <c r="B49" s="81"/>
      <c r="C49" s="68"/>
      <c r="D49" s="54">
        <v>3</v>
      </c>
      <c r="E49" s="122" t="s">
        <v>93</v>
      </c>
      <c r="F49" s="95">
        <f>$O$15</f>
        <v>57</v>
      </c>
      <c r="G49" s="138">
        <f t="shared" si="8"/>
        <v>171</v>
      </c>
      <c r="I49" s="51" t="s">
        <v>43</v>
      </c>
      <c r="J49" s="118" t="s">
        <v>47</v>
      </c>
      <c r="K49" s="118" t="s">
        <v>48</v>
      </c>
      <c r="L49" s="51">
        <v>1</v>
      </c>
      <c r="M49" s="51" t="s">
        <v>28</v>
      </c>
      <c r="N49" s="52">
        <v>3.7</v>
      </c>
      <c r="O49" s="158">
        <f>L49*N49</f>
        <v>3.7</v>
      </c>
    </row>
    <row r="50" spans="1:15" ht="43.2" x14ac:dyDescent="0.3">
      <c r="A50" s="63"/>
      <c r="B50" s="53"/>
      <c r="C50" s="71" t="s">
        <v>94</v>
      </c>
      <c r="D50" s="72">
        <v>1</v>
      </c>
      <c r="E50" s="123" t="s">
        <v>86</v>
      </c>
      <c r="F50" s="94">
        <f>$O$37</f>
        <v>26</v>
      </c>
      <c r="G50" s="139">
        <f t="shared" si="8"/>
        <v>26</v>
      </c>
      <c r="I50" s="51" t="s">
        <v>46</v>
      </c>
      <c r="J50" s="133" t="s">
        <v>44</v>
      </c>
      <c r="K50" s="118" t="s">
        <v>45</v>
      </c>
      <c r="L50" s="188">
        <v>1</v>
      </c>
      <c r="M50" s="51" t="s">
        <v>29</v>
      </c>
      <c r="N50" s="189">
        <v>25</v>
      </c>
      <c r="O50" s="158">
        <f t="shared" ref="O50" si="12">L50*N50</f>
        <v>25</v>
      </c>
    </row>
    <row r="51" spans="1:15" ht="28.8" x14ac:dyDescent="0.3">
      <c r="A51" s="63"/>
      <c r="B51" s="53"/>
      <c r="C51" s="68"/>
      <c r="D51" s="54">
        <v>4</v>
      </c>
      <c r="E51" s="122" t="s">
        <v>97</v>
      </c>
      <c r="F51" s="95">
        <f>$O$15</f>
        <v>57</v>
      </c>
      <c r="G51" s="138">
        <f t="shared" si="8"/>
        <v>228</v>
      </c>
    </row>
    <row r="52" spans="1:15" x14ac:dyDescent="0.3">
      <c r="A52" s="63"/>
      <c r="B52" s="53"/>
      <c r="C52" s="71" t="s">
        <v>95</v>
      </c>
      <c r="D52" s="72">
        <v>1</v>
      </c>
      <c r="E52" s="123" t="s">
        <v>86</v>
      </c>
      <c r="F52" s="94">
        <f>$O$37</f>
        <v>26</v>
      </c>
      <c r="G52" s="139">
        <f t="shared" si="8"/>
        <v>26</v>
      </c>
    </row>
    <row r="53" spans="1:15" x14ac:dyDescent="0.3">
      <c r="A53" s="63"/>
      <c r="B53" s="53"/>
      <c r="C53" s="68"/>
      <c r="D53" s="54">
        <v>4</v>
      </c>
      <c r="E53" s="122" t="s">
        <v>93</v>
      </c>
      <c r="F53" s="95">
        <f>$O$15</f>
        <v>57</v>
      </c>
      <c r="G53" s="138">
        <f t="shared" si="8"/>
        <v>228</v>
      </c>
    </row>
    <row r="54" spans="1:15" x14ac:dyDescent="0.3">
      <c r="A54" s="63"/>
      <c r="B54" s="53"/>
      <c r="C54" s="71" t="s">
        <v>113</v>
      </c>
      <c r="D54" s="72">
        <v>1</v>
      </c>
      <c r="E54" s="123" t="s">
        <v>86</v>
      </c>
      <c r="F54" s="94">
        <f>$O$37</f>
        <v>26</v>
      </c>
      <c r="G54" s="139">
        <f t="shared" si="8"/>
        <v>26</v>
      </c>
    </row>
    <row r="55" spans="1:15" x14ac:dyDescent="0.3">
      <c r="A55" s="63"/>
      <c r="B55" s="53"/>
      <c r="C55" s="68"/>
      <c r="D55" s="54">
        <v>2</v>
      </c>
      <c r="E55" s="122" t="s">
        <v>93</v>
      </c>
      <c r="F55" s="95">
        <f>$O$15</f>
        <v>57</v>
      </c>
      <c r="G55" s="138">
        <f t="shared" si="8"/>
        <v>114</v>
      </c>
    </row>
    <row r="56" spans="1:15" x14ac:dyDescent="0.3">
      <c r="A56" s="63"/>
      <c r="B56" s="53"/>
      <c r="C56" s="71" t="s">
        <v>96</v>
      </c>
      <c r="D56" s="72">
        <v>1</v>
      </c>
      <c r="E56" s="123" t="s">
        <v>86</v>
      </c>
      <c r="F56" s="94">
        <f>$O$37</f>
        <v>26</v>
      </c>
      <c r="G56" s="139">
        <f t="shared" si="8"/>
        <v>26</v>
      </c>
    </row>
    <row r="57" spans="1:15" x14ac:dyDescent="0.3">
      <c r="A57" s="63"/>
      <c r="B57" s="53"/>
      <c r="C57" s="68"/>
      <c r="D57" s="53">
        <v>2</v>
      </c>
      <c r="E57" s="121" t="s">
        <v>98</v>
      </c>
      <c r="F57" s="95">
        <f>$O$15</f>
        <v>57</v>
      </c>
      <c r="G57" s="138">
        <f t="shared" si="8"/>
        <v>114</v>
      </c>
    </row>
    <row r="58" spans="1:15" x14ac:dyDescent="0.3">
      <c r="A58" s="63"/>
      <c r="B58" s="53"/>
      <c r="C58" s="71">
        <v>28</v>
      </c>
      <c r="D58" s="182">
        <v>0</v>
      </c>
      <c r="E58" s="183" t="s">
        <v>85</v>
      </c>
      <c r="F58" s="194">
        <v>20</v>
      </c>
      <c r="G58" s="191">
        <f t="shared" si="8"/>
        <v>0</v>
      </c>
    </row>
    <row r="59" spans="1:15" x14ac:dyDescent="0.3">
      <c r="A59" s="63"/>
      <c r="B59" s="53"/>
      <c r="C59" s="65"/>
      <c r="D59" s="186">
        <v>0</v>
      </c>
      <c r="E59" s="187" t="s">
        <v>75</v>
      </c>
      <c r="F59" s="195">
        <v>28</v>
      </c>
      <c r="G59" s="193">
        <f t="shared" si="8"/>
        <v>0</v>
      </c>
    </row>
    <row r="60" spans="1:15" x14ac:dyDescent="0.3">
      <c r="A60" s="63"/>
      <c r="B60" s="53"/>
      <c r="C60" s="65"/>
      <c r="D60" s="186">
        <v>0</v>
      </c>
      <c r="E60" s="187" t="s">
        <v>88</v>
      </c>
      <c r="F60" s="195">
        <v>35</v>
      </c>
      <c r="G60" s="193">
        <f t="shared" si="8"/>
        <v>0</v>
      </c>
    </row>
    <row r="61" spans="1:15" x14ac:dyDescent="0.3">
      <c r="A61" s="63"/>
      <c r="B61" s="53"/>
      <c r="C61" s="65"/>
      <c r="D61" s="186">
        <v>0</v>
      </c>
      <c r="E61" s="187" t="s">
        <v>100</v>
      </c>
      <c r="F61" s="192">
        <f>$O$37</f>
        <v>26</v>
      </c>
      <c r="G61" s="193">
        <f t="shared" si="8"/>
        <v>0</v>
      </c>
    </row>
    <row r="62" spans="1:15" x14ac:dyDescent="0.3">
      <c r="A62" s="63"/>
      <c r="B62" s="53"/>
      <c r="C62" s="68"/>
      <c r="D62" s="54">
        <v>3</v>
      </c>
      <c r="E62" s="122" t="s">
        <v>162</v>
      </c>
      <c r="F62" s="95">
        <f t="shared" ref="F62:F68" si="13">$O$21</f>
        <v>56</v>
      </c>
      <c r="G62" s="138">
        <f t="shared" si="8"/>
        <v>168</v>
      </c>
    </row>
    <row r="63" spans="1:15" x14ac:dyDescent="0.3">
      <c r="A63" s="63"/>
      <c r="B63" s="53"/>
      <c r="C63" s="77" t="s">
        <v>69</v>
      </c>
      <c r="D63" s="78">
        <v>1</v>
      </c>
      <c r="E63" s="124" t="s">
        <v>107</v>
      </c>
      <c r="F63" s="93">
        <f t="shared" si="13"/>
        <v>56</v>
      </c>
      <c r="G63" s="141">
        <f t="shared" si="8"/>
        <v>56</v>
      </c>
    </row>
    <row r="64" spans="1:15" x14ac:dyDescent="0.3">
      <c r="A64" s="63"/>
      <c r="B64" s="53"/>
      <c r="C64" s="77" t="s">
        <v>102</v>
      </c>
      <c r="D64" s="78">
        <v>3</v>
      </c>
      <c r="E64" s="124" t="s">
        <v>106</v>
      </c>
      <c r="F64" s="93">
        <f t="shared" si="13"/>
        <v>56</v>
      </c>
      <c r="G64" s="141">
        <f t="shared" si="8"/>
        <v>168</v>
      </c>
    </row>
    <row r="65" spans="1:7" x14ac:dyDescent="0.3">
      <c r="A65" s="63"/>
      <c r="B65" s="53"/>
      <c r="C65" s="77" t="s">
        <v>103</v>
      </c>
      <c r="D65" s="78">
        <v>3</v>
      </c>
      <c r="E65" s="124" t="s">
        <v>106</v>
      </c>
      <c r="F65" s="93">
        <f t="shared" si="13"/>
        <v>56</v>
      </c>
      <c r="G65" s="141">
        <f t="shared" si="8"/>
        <v>168</v>
      </c>
    </row>
    <row r="66" spans="1:7" x14ac:dyDescent="0.3">
      <c r="A66" s="63"/>
      <c r="B66" s="53"/>
      <c r="C66" s="77" t="s">
        <v>105</v>
      </c>
      <c r="D66" s="78">
        <v>4</v>
      </c>
      <c r="E66" s="124" t="s">
        <v>108</v>
      </c>
      <c r="F66" s="93">
        <f t="shared" si="13"/>
        <v>56</v>
      </c>
      <c r="G66" s="141">
        <f t="shared" si="8"/>
        <v>224</v>
      </c>
    </row>
    <row r="67" spans="1:7" x14ac:dyDescent="0.3">
      <c r="A67" s="63"/>
      <c r="B67" s="53"/>
      <c r="C67" s="77" t="s">
        <v>104</v>
      </c>
      <c r="D67" s="78">
        <v>1</v>
      </c>
      <c r="E67" s="124" t="s">
        <v>106</v>
      </c>
      <c r="F67" s="93">
        <f t="shared" si="13"/>
        <v>56</v>
      </c>
      <c r="G67" s="141">
        <f t="shared" si="8"/>
        <v>56</v>
      </c>
    </row>
    <row r="68" spans="1:7" x14ac:dyDescent="0.3">
      <c r="A68" s="63"/>
      <c r="B68" s="54"/>
      <c r="C68" s="77" t="s">
        <v>109</v>
      </c>
      <c r="D68" s="78">
        <v>3</v>
      </c>
      <c r="E68" s="124" t="s">
        <v>106</v>
      </c>
      <c r="F68" s="93">
        <f t="shared" si="13"/>
        <v>56</v>
      </c>
      <c r="G68" s="141">
        <f t="shared" si="8"/>
        <v>168</v>
      </c>
    </row>
    <row r="69" spans="1:7" x14ac:dyDescent="0.3">
      <c r="A69" s="63"/>
      <c r="B69" s="82" t="s">
        <v>110</v>
      </c>
      <c r="C69" s="83">
        <v>1</v>
      </c>
      <c r="D69" s="78">
        <v>1</v>
      </c>
      <c r="E69" s="124" t="s">
        <v>111</v>
      </c>
      <c r="F69" s="93">
        <f t="shared" ref="F69:F77" si="14">$O$27</f>
        <v>31.8580327868852</v>
      </c>
      <c r="G69" s="141">
        <f t="shared" si="8"/>
        <v>31.8580327868852</v>
      </c>
    </row>
    <row r="70" spans="1:7" x14ac:dyDescent="0.3">
      <c r="A70" s="63"/>
      <c r="B70" s="64"/>
      <c r="C70" s="83">
        <v>2</v>
      </c>
      <c r="D70" s="78">
        <v>1</v>
      </c>
      <c r="E70" s="124" t="s">
        <v>111</v>
      </c>
      <c r="F70" s="93">
        <f t="shared" si="14"/>
        <v>31.8580327868852</v>
      </c>
      <c r="G70" s="141">
        <f t="shared" si="8"/>
        <v>31.8580327868852</v>
      </c>
    </row>
    <row r="71" spans="1:7" x14ac:dyDescent="0.3">
      <c r="A71" s="63"/>
      <c r="B71" s="64"/>
      <c r="C71" s="83">
        <v>3</v>
      </c>
      <c r="D71" s="78">
        <v>1</v>
      </c>
      <c r="E71" s="124" t="s">
        <v>111</v>
      </c>
      <c r="F71" s="93">
        <f t="shared" si="14"/>
        <v>31.8580327868852</v>
      </c>
      <c r="G71" s="141">
        <f t="shared" si="8"/>
        <v>31.8580327868852</v>
      </c>
    </row>
    <row r="72" spans="1:7" x14ac:dyDescent="0.3">
      <c r="A72" s="63"/>
      <c r="B72" s="64"/>
      <c r="C72" s="83">
        <v>4</v>
      </c>
      <c r="D72" s="78">
        <v>1</v>
      </c>
      <c r="E72" s="124" t="s">
        <v>111</v>
      </c>
      <c r="F72" s="93">
        <f t="shared" si="14"/>
        <v>31.8580327868852</v>
      </c>
      <c r="G72" s="141">
        <f t="shared" si="8"/>
        <v>31.8580327868852</v>
      </c>
    </row>
    <row r="73" spans="1:7" x14ac:dyDescent="0.3">
      <c r="A73" s="63"/>
      <c r="B73" s="64"/>
      <c r="C73" s="83">
        <v>5</v>
      </c>
      <c r="D73" s="78">
        <v>1</v>
      </c>
      <c r="E73" s="124" t="s">
        <v>111</v>
      </c>
      <c r="F73" s="93">
        <f t="shared" si="14"/>
        <v>31.8580327868852</v>
      </c>
      <c r="G73" s="141">
        <f t="shared" si="8"/>
        <v>31.8580327868852</v>
      </c>
    </row>
    <row r="74" spans="1:7" x14ac:dyDescent="0.3">
      <c r="A74" s="63"/>
      <c r="B74" s="64"/>
      <c r="C74" s="84">
        <v>6</v>
      </c>
      <c r="D74" s="78">
        <v>2</v>
      </c>
      <c r="E74" s="124" t="s">
        <v>112</v>
      </c>
      <c r="F74" s="93">
        <f t="shared" si="14"/>
        <v>31.8580327868852</v>
      </c>
      <c r="G74" s="141">
        <f t="shared" si="8"/>
        <v>63.7160655737704</v>
      </c>
    </row>
    <row r="75" spans="1:7" x14ac:dyDescent="0.3">
      <c r="A75" s="63"/>
      <c r="B75" s="64"/>
      <c r="C75" s="84">
        <v>8</v>
      </c>
      <c r="D75" s="78">
        <v>1</v>
      </c>
      <c r="E75" s="124" t="s">
        <v>111</v>
      </c>
      <c r="F75" s="93">
        <f t="shared" si="14"/>
        <v>31.8580327868852</v>
      </c>
      <c r="G75" s="141">
        <f t="shared" si="8"/>
        <v>31.8580327868852</v>
      </c>
    </row>
    <row r="76" spans="1:7" x14ac:dyDescent="0.3">
      <c r="A76" s="63"/>
      <c r="B76" s="64"/>
      <c r="C76" s="84" t="s">
        <v>94</v>
      </c>
      <c r="D76" s="78">
        <v>2</v>
      </c>
      <c r="E76" s="124" t="s">
        <v>114</v>
      </c>
      <c r="F76" s="93">
        <f t="shared" si="14"/>
        <v>31.8580327868852</v>
      </c>
      <c r="G76" s="141">
        <f t="shared" si="8"/>
        <v>63.7160655737704</v>
      </c>
    </row>
    <row r="77" spans="1:7" x14ac:dyDescent="0.3">
      <c r="A77" s="63"/>
      <c r="B77" s="64"/>
      <c r="C77" s="83" t="s">
        <v>95</v>
      </c>
      <c r="D77" s="72">
        <v>2</v>
      </c>
      <c r="E77" s="123" t="s">
        <v>120</v>
      </c>
      <c r="F77" s="93">
        <f t="shared" si="14"/>
        <v>31.8580327868852</v>
      </c>
      <c r="G77" s="141">
        <f t="shared" si="8"/>
        <v>63.7160655737704</v>
      </c>
    </row>
    <row r="78" spans="1:7" x14ac:dyDescent="0.3">
      <c r="A78" s="63"/>
      <c r="B78" s="64"/>
      <c r="C78" s="98" t="s">
        <v>113</v>
      </c>
      <c r="D78" s="99">
        <v>1</v>
      </c>
      <c r="E78" s="125" t="s">
        <v>55</v>
      </c>
      <c r="F78" s="100">
        <v>1300</v>
      </c>
      <c r="G78" s="142">
        <f t="shared" si="8"/>
        <v>1300</v>
      </c>
    </row>
    <row r="79" spans="1:7" x14ac:dyDescent="0.3">
      <c r="A79" s="63"/>
      <c r="B79" s="64"/>
      <c r="C79" s="101"/>
      <c r="D79" s="102">
        <v>2</v>
      </c>
      <c r="E79" s="126" t="s">
        <v>50</v>
      </c>
      <c r="F79" s="103">
        <v>350</v>
      </c>
      <c r="G79" s="143">
        <f t="shared" si="8"/>
        <v>700</v>
      </c>
    </row>
    <row r="80" spans="1:7" x14ac:dyDescent="0.3">
      <c r="A80" s="63"/>
      <c r="B80" s="64"/>
      <c r="C80" s="101"/>
      <c r="D80" s="102">
        <v>2</v>
      </c>
      <c r="E80" s="127" t="s">
        <v>57</v>
      </c>
      <c r="F80" s="103">
        <v>30</v>
      </c>
      <c r="G80" s="143">
        <f t="shared" si="8"/>
        <v>60</v>
      </c>
    </row>
    <row r="81" spans="1:8" x14ac:dyDescent="0.3">
      <c r="A81" s="63"/>
      <c r="B81" s="64"/>
      <c r="C81" s="101"/>
      <c r="D81" s="102">
        <v>2</v>
      </c>
      <c r="E81" s="127" t="s">
        <v>56</v>
      </c>
      <c r="F81" s="103">
        <v>60</v>
      </c>
      <c r="G81" s="143">
        <f t="shared" si="8"/>
        <v>120</v>
      </c>
    </row>
    <row r="82" spans="1:8" x14ac:dyDescent="0.3">
      <c r="A82" s="63"/>
      <c r="B82" s="64"/>
      <c r="C82" s="101"/>
      <c r="D82" s="102">
        <v>1</v>
      </c>
      <c r="E82" s="126" t="s">
        <v>154</v>
      </c>
      <c r="F82" s="103">
        <v>2000</v>
      </c>
      <c r="G82" s="143">
        <f t="shared" si="8"/>
        <v>2000</v>
      </c>
    </row>
    <row r="83" spans="1:8" x14ac:dyDescent="0.3">
      <c r="A83" s="63"/>
      <c r="B83" s="64"/>
      <c r="C83" s="101"/>
      <c r="D83" s="102">
        <v>1</v>
      </c>
      <c r="E83" s="127" t="s">
        <v>62</v>
      </c>
      <c r="F83" s="103">
        <v>1500</v>
      </c>
      <c r="G83" s="143">
        <f t="shared" si="8"/>
        <v>1500</v>
      </c>
      <c r="H83" s="3" t="s">
        <v>61</v>
      </c>
    </row>
    <row r="84" spans="1:8" x14ac:dyDescent="0.3">
      <c r="A84" s="63"/>
      <c r="B84" s="64"/>
      <c r="C84" s="101"/>
      <c r="D84" s="102">
        <v>2</v>
      </c>
      <c r="E84" s="126" t="s">
        <v>52</v>
      </c>
      <c r="F84" s="103">
        <v>20</v>
      </c>
      <c r="G84" s="143">
        <f t="shared" si="8"/>
        <v>40</v>
      </c>
    </row>
    <row r="85" spans="1:8" x14ac:dyDescent="0.3">
      <c r="A85" s="63"/>
      <c r="B85" s="64"/>
      <c r="C85" s="101"/>
      <c r="D85" s="102">
        <v>1</v>
      </c>
      <c r="E85" s="126" t="s">
        <v>63</v>
      </c>
      <c r="F85" s="103">
        <v>45</v>
      </c>
      <c r="G85" s="143">
        <f t="shared" si="8"/>
        <v>45</v>
      </c>
    </row>
    <row r="86" spans="1:8" x14ac:dyDescent="0.3">
      <c r="A86" s="63"/>
      <c r="B86" s="64"/>
      <c r="C86" s="101"/>
      <c r="D86" s="102">
        <v>1</v>
      </c>
      <c r="E86" s="126" t="s">
        <v>41</v>
      </c>
      <c r="F86" s="103">
        <v>72</v>
      </c>
      <c r="G86" s="143">
        <f t="shared" si="8"/>
        <v>72</v>
      </c>
    </row>
    <row r="87" spans="1:8" x14ac:dyDescent="0.3">
      <c r="A87" s="63"/>
      <c r="B87" s="64"/>
      <c r="C87" s="104"/>
      <c r="D87" s="105">
        <v>1</v>
      </c>
      <c r="E87" s="128" t="s">
        <v>60</v>
      </c>
      <c r="F87" s="106">
        <v>190</v>
      </c>
      <c r="G87" s="144">
        <f t="shared" si="8"/>
        <v>190</v>
      </c>
    </row>
    <row r="88" spans="1:8" x14ac:dyDescent="0.3">
      <c r="A88" s="63"/>
      <c r="B88" s="64"/>
      <c r="C88" s="80" t="s">
        <v>96</v>
      </c>
      <c r="D88" s="53">
        <v>2</v>
      </c>
      <c r="E88" s="123" t="s">
        <v>115</v>
      </c>
      <c r="F88" s="93">
        <f>$O$27</f>
        <v>31.8580327868852</v>
      </c>
      <c r="G88" s="141">
        <f t="shared" si="8"/>
        <v>63.7160655737704</v>
      </c>
    </row>
    <row r="89" spans="1:8" x14ac:dyDescent="0.3">
      <c r="A89" s="63"/>
      <c r="B89" s="64"/>
      <c r="C89" s="83">
        <v>28</v>
      </c>
      <c r="D89" s="182">
        <v>0</v>
      </c>
      <c r="E89" s="183" t="s">
        <v>79</v>
      </c>
      <c r="F89" s="190">
        <f t="shared" ref="F89:F93" si="15">N41</f>
        <v>180</v>
      </c>
      <c r="G89" s="191">
        <f t="shared" si="8"/>
        <v>0</v>
      </c>
    </row>
    <row r="90" spans="1:8" x14ac:dyDescent="0.3">
      <c r="A90" s="63"/>
      <c r="B90" s="64"/>
      <c r="C90" s="80"/>
      <c r="D90" s="186">
        <v>0</v>
      </c>
      <c r="E90" s="187" t="s">
        <v>116</v>
      </c>
      <c r="F90" s="192">
        <f t="shared" si="15"/>
        <v>390</v>
      </c>
      <c r="G90" s="193">
        <f t="shared" si="8"/>
        <v>0</v>
      </c>
    </row>
    <row r="91" spans="1:8" x14ac:dyDescent="0.3">
      <c r="A91" s="63"/>
      <c r="B91" s="64"/>
      <c r="C91" s="80"/>
      <c r="D91" s="186">
        <v>0</v>
      </c>
      <c r="E91" s="187" t="s">
        <v>82</v>
      </c>
      <c r="F91" s="192">
        <f t="shared" si="15"/>
        <v>32</v>
      </c>
      <c r="G91" s="193">
        <f t="shared" si="8"/>
        <v>0</v>
      </c>
    </row>
    <row r="92" spans="1:8" x14ac:dyDescent="0.3">
      <c r="A92" s="63"/>
      <c r="B92" s="64"/>
      <c r="C92" s="80"/>
      <c r="D92" s="186">
        <v>0</v>
      </c>
      <c r="E92" s="187" t="s">
        <v>81</v>
      </c>
      <c r="F92" s="192">
        <f t="shared" si="15"/>
        <v>20</v>
      </c>
      <c r="G92" s="193">
        <f t="shared" si="8"/>
        <v>0</v>
      </c>
    </row>
    <row r="93" spans="1:8" x14ac:dyDescent="0.3">
      <c r="A93" s="63"/>
      <c r="B93" s="64"/>
      <c r="C93" s="80"/>
      <c r="D93" s="186">
        <v>0</v>
      </c>
      <c r="E93" s="187" t="s">
        <v>57</v>
      </c>
      <c r="F93" s="192">
        <f t="shared" si="15"/>
        <v>30</v>
      </c>
      <c r="G93" s="193">
        <f t="shared" si="8"/>
        <v>0</v>
      </c>
    </row>
    <row r="94" spans="1:8" x14ac:dyDescent="0.3">
      <c r="A94" s="63"/>
      <c r="B94" s="64"/>
      <c r="C94" s="80"/>
      <c r="D94" s="53">
        <v>1</v>
      </c>
      <c r="E94" s="121" t="s">
        <v>117</v>
      </c>
      <c r="F94" s="95">
        <f>$O$33</f>
        <v>32.384262295081953</v>
      </c>
      <c r="G94" s="138">
        <f t="shared" si="8"/>
        <v>32.384262295081953</v>
      </c>
    </row>
    <row r="95" spans="1:8" x14ac:dyDescent="0.3">
      <c r="A95" s="63"/>
      <c r="B95" s="64"/>
      <c r="C95" s="83" t="s">
        <v>69</v>
      </c>
      <c r="D95" s="72">
        <v>1</v>
      </c>
      <c r="E95" s="123" t="s">
        <v>79</v>
      </c>
      <c r="F95" s="94">
        <f t="shared" ref="F95:F96" si="16">N41</f>
        <v>180</v>
      </c>
      <c r="G95" s="139">
        <f t="shared" si="8"/>
        <v>180</v>
      </c>
    </row>
    <row r="96" spans="1:8" x14ac:dyDescent="0.3">
      <c r="A96" s="63"/>
      <c r="B96" s="64"/>
      <c r="C96" s="80"/>
      <c r="D96" s="53">
        <v>1</v>
      </c>
      <c r="E96" s="121" t="s">
        <v>116</v>
      </c>
      <c r="F96" s="96">
        <f t="shared" si="16"/>
        <v>390</v>
      </c>
      <c r="G96" s="140">
        <f t="shared" si="8"/>
        <v>390</v>
      </c>
    </row>
    <row r="97" spans="1:15" s="1" customFormat="1" x14ac:dyDescent="0.3">
      <c r="A97" s="63"/>
      <c r="B97" s="64"/>
      <c r="C97" s="80"/>
      <c r="D97" s="53">
        <v>30</v>
      </c>
      <c r="E97" s="160" t="s">
        <v>47</v>
      </c>
      <c r="F97" s="159">
        <f>$O$49</f>
        <v>3.7</v>
      </c>
      <c r="G97" s="140">
        <f>F97*D97</f>
        <v>111</v>
      </c>
      <c r="J97" s="111"/>
      <c r="K97" s="111"/>
      <c r="N97" s="2"/>
      <c r="O97" s="2"/>
    </row>
    <row r="98" spans="1:15" x14ac:dyDescent="0.3">
      <c r="A98" s="63"/>
      <c r="B98" s="64"/>
      <c r="C98" s="80"/>
      <c r="D98" s="53">
        <v>1</v>
      </c>
      <c r="E98" s="161" t="s">
        <v>82</v>
      </c>
      <c r="F98" s="159">
        <f>N43</f>
        <v>32</v>
      </c>
      <c r="G98" s="140">
        <f t="shared" si="8"/>
        <v>32</v>
      </c>
    </row>
    <row r="99" spans="1:15" x14ac:dyDescent="0.3">
      <c r="A99" s="63"/>
      <c r="B99" s="64"/>
      <c r="C99" s="80"/>
      <c r="D99" s="53">
        <v>1</v>
      </c>
      <c r="E99" s="121" t="s">
        <v>81</v>
      </c>
      <c r="F99" s="96">
        <f>N44</f>
        <v>20</v>
      </c>
      <c r="G99" s="140">
        <f t="shared" si="8"/>
        <v>20</v>
      </c>
    </row>
    <row r="100" spans="1:15" x14ac:dyDescent="0.3">
      <c r="A100" s="63"/>
      <c r="B100" s="64"/>
      <c r="C100" s="80"/>
      <c r="D100" s="53">
        <v>1</v>
      </c>
      <c r="E100" s="121" t="s">
        <v>57</v>
      </c>
      <c r="F100" s="96">
        <f>N45</f>
        <v>30</v>
      </c>
      <c r="G100" s="140">
        <f t="shared" si="8"/>
        <v>30</v>
      </c>
    </row>
    <row r="101" spans="1:15" x14ac:dyDescent="0.3">
      <c r="A101" s="63"/>
      <c r="B101" s="64"/>
      <c r="C101" s="80"/>
      <c r="D101" s="53">
        <v>1</v>
      </c>
      <c r="E101" s="121" t="s">
        <v>121</v>
      </c>
      <c r="F101" s="96">
        <f>$O$27</f>
        <v>31.8580327868852</v>
      </c>
      <c r="G101" s="140">
        <f t="shared" si="8"/>
        <v>31.8580327868852</v>
      </c>
    </row>
    <row r="102" spans="1:15" x14ac:dyDescent="0.3">
      <c r="A102" s="63"/>
      <c r="B102" s="64"/>
      <c r="C102" s="85"/>
      <c r="D102" s="54">
        <v>1</v>
      </c>
      <c r="E102" s="122" t="s">
        <v>163</v>
      </c>
      <c r="F102" s="95">
        <f>$O$27</f>
        <v>31.8580327868852</v>
      </c>
      <c r="G102" s="138">
        <f t="shared" ref="G102:G133" si="17">F102*D102</f>
        <v>31.8580327868852</v>
      </c>
    </row>
    <row r="103" spans="1:15" x14ac:dyDescent="0.3">
      <c r="A103" s="63"/>
      <c r="B103" s="64"/>
      <c r="C103" s="80" t="s">
        <v>102</v>
      </c>
      <c r="D103" s="53">
        <v>2</v>
      </c>
      <c r="E103" s="121" t="s">
        <v>119</v>
      </c>
      <c r="F103" s="93">
        <f>$O$27</f>
        <v>31.8580327868852</v>
      </c>
      <c r="G103" s="141">
        <f t="shared" si="17"/>
        <v>63.7160655737704</v>
      </c>
    </row>
    <row r="104" spans="1:15" x14ac:dyDescent="0.3">
      <c r="A104" s="63"/>
      <c r="B104" s="64"/>
      <c r="C104" s="83" t="s">
        <v>103</v>
      </c>
      <c r="D104" s="72">
        <v>1</v>
      </c>
      <c r="E104" s="123" t="s">
        <v>116</v>
      </c>
      <c r="F104" s="94">
        <f>N42</f>
        <v>390</v>
      </c>
      <c r="G104" s="139">
        <f t="shared" si="17"/>
        <v>390</v>
      </c>
    </row>
    <row r="105" spans="1:15" x14ac:dyDescent="0.3">
      <c r="A105" s="63"/>
      <c r="B105" s="64"/>
      <c r="C105" s="80"/>
      <c r="D105" s="53">
        <v>1</v>
      </c>
      <c r="E105" s="121" t="s">
        <v>82</v>
      </c>
      <c r="F105" s="96">
        <f>N43</f>
        <v>32</v>
      </c>
      <c r="G105" s="140">
        <f t="shared" si="17"/>
        <v>32</v>
      </c>
    </row>
    <row r="106" spans="1:15" x14ac:dyDescent="0.3">
      <c r="A106" s="63"/>
      <c r="B106" s="64"/>
      <c r="C106" s="85"/>
      <c r="D106" s="54">
        <v>1</v>
      </c>
      <c r="E106" s="122" t="s">
        <v>117</v>
      </c>
      <c r="F106" s="95">
        <f>$O$27</f>
        <v>31.8580327868852</v>
      </c>
      <c r="G106" s="138">
        <f t="shared" si="17"/>
        <v>31.8580327868852</v>
      </c>
    </row>
    <row r="107" spans="1:15" x14ac:dyDescent="0.3">
      <c r="A107" s="63"/>
      <c r="B107" s="64"/>
      <c r="C107" s="84" t="s">
        <v>105</v>
      </c>
      <c r="D107" s="78">
        <v>4</v>
      </c>
      <c r="E107" s="124" t="s">
        <v>83</v>
      </c>
      <c r="F107" s="93">
        <f>$O$27</f>
        <v>31.8580327868852</v>
      </c>
      <c r="G107" s="141">
        <f t="shared" si="17"/>
        <v>127.4321311475408</v>
      </c>
    </row>
    <row r="108" spans="1:15" x14ac:dyDescent="0.3">
      <c r="A108" s="63"/>
      <c r="B108" s="64"/>
      <c r="C108" s="84" t="s">
        <v>104</v>
      </c>
      <c r="D108" s="78">
        <v>1</v>
      </c>
      <c r="E108" s="124" t="s">
        <v>83</v>
      </c>
      <c r="F108" s="93">
        <f>$O$27</f>
        <v>31.8580327868852</v>
      </c>
      <c r="G108" s="141">
        <f t="shared" si="17"/>
        <v>31.8580327868852</v>
      </c>
    </row>
    <row r="109" spans="1:15" ht="15" thickBot="1" x14ac:dyDescent="0.35">
      <c r="A109" s="86"/>
      <c r="B109" s="87"/>
      <c r="C109" s="88" t="s">
        <v>109</v>
      </c>
      <c r="D109" s="89">
        <v>3</v>
      </c>
      <c r="E109" s="129" t="s">
        <v>83</v>
      </c>
      <c r="F109" s="145">
        <f>$O$27</f>
        <v>31.8580327868852</v>
      </c>
      <c r="G109" s="146">
        <f t="shared" si="17"/>
        <v>95.574098360655597</v>
      </c>
    </row>
    <row r="110" spans="1:15" x14ac:dyDescent="0.3">
      <c r="A110" s="57" t="s">
        <v>151</v>
      </c>
      <c r="B110" s="60" t="s">
        <v>67</v>
      </c>
      <c r="C110" s="59">
        <v>9</v>
      </c>
      <c r="D110" s="60">
        <v>1</v>
      </c>
      <c r="E110" s="120" t="s">
        <v>86</v>
      </c>
      <c r="F110" s="136">
        <f>$O$37</f>
        <v>26</v>
      </c>
      <c r="G110" s="137">
        <f t="shared" si="17"/>
        <v>26</v>
      </c>
    </row>
    <row r="111" spans="1:15" x14ac:dyDescent="0.3">
      <c r="A111" s="63"/>
      <c r="B111" s="53"/>
      <c r="C111" s="68"/>
      <c r="D111" s="54">
        <v>3</v>
      </c>
      <c r="E111" s="122" t="s">
        <v>93</v>
      </c>
      <c r="F111" s="95">
        <f>$O$15</f>
        <v>57</v>
      </c>
      <c r="G111" s="138">
        <f t="shared" si="17"/>
        <v>171</v>
      </c>
    </row>
    <row r="112" spans="1:15" x14ac:dyDescent="0.3">
      <c r="A112" s="63"/>
      <c r="B112" s="53"/>
      <c r="C112" s="71">
        <v>10</v>
      </c>
      <c r="D112" s="72">
        <v>1</v>
      </c>
      <c r="E112" s="123" t="s">
        <v>86</v>
      </c>
      <c r="F112" s="94">
        <f>$O$37</f>
        <v>26</v>
      </c>
      <c r="G112" s="139">
        <f t="shared" si="17"/>
        <v>26</v>
      </c>
    </row>
    <row r="113" spans="1:7" x14ac:dyDescent="0.3">
      <c r="A113" s="63"/>
      <c r="B113" s="53"/>
      <c r="C113" s="68"/>
      <c r="D113" s="54">
        <v>3</v>
      </c>
      <c r="E113" s="122" t="s">
        <v>93</v>
      </c>
      <c r="F113" s="95">
        <f>$O$15</f>
        <v>57</v>
      </c>
      <c r="G113" s="138">
        <f t="shared" si="17"/>
        <v>171</v>
      </c>
    </row>
    <row r="114" spans="1:7" x14ac:dyDescent="0.3">
      <c r="A114" s="63"/>
      <c r="B114" s="53"/>
      <c r="C114" s="71">
        <v>11</v>
      </c>
      <c r="D114" s="72">
        <v>1</v>
      </c>
      <c r="E114" s="123" t="s">
        <v>86</v>
      </c>
      <c r="F114" s="94">
        <f>$O$37</f>
        <v>26</v>
      </c>
      <c r="G114" s="139">
        <f t="shared" si="17"/>
        <v>26</v>
      </c>
    </row>
    <row r="115" spans="1:7" x14ac:dyDescent="0.3">
      <c r="A115" s="63"/>
      <c r="B115" s="53"/>
      <c r="C115" s="68"/>
      <c r="D115" s="54">
        <v>3</v>
      </c>
      <c r="E115" s="122" t="s">
        <v>93</v>
      </c>
      <c r="F115" s="95">
        <f>$O$15</f>
        <v>57</v>
      </c>
      <c r="G115" s="138">
        <f t="shared" si="17"/>
        <v>171</v>
      </c>
    </row>
    <row r="116" spans="1:7" x14ac:dyDescent="0.3">
      <c r="A116" s="63"/>
      <c r="B116" s="53"/>
      <c r="C116" s="71">
        <v>12</v>
      </c>
      <c r="D116" s="72">
        <v>1</v>
      </c>
      <c r="E116" s="123" t="s">
        <v>86</v>
      </c>
      <c r="F116" s="94">
        <f>$O$37</f>
        <v>26</v>
      </c>
      <c r="G116" s="139">
        <f t="shared" si="17"/>
        <v>26</v>
      </c>
    </row>
    <row r="117" spans="1:7" x14ac:dyDescent="0.3">
      <c r="A117" s="63"/>
      <c r="B117" s="53"/>
      <c r="C117" s="68"/>
      <c r="D117" s="54">
        <v>3</v>
      </c>
      <c r="E117" s="122" t="s">
        <v>93</v>
      </c>
      <c r="F117" s="95">
        <f>$O$15</f>
        <v>57</v>
      </c>
      <c r="G117" s="138">
        <f t="shared" si="17"/>
        <v>171</v>
      </c>
    </row>
    <row r="118" spans="1:7" x14ac:dyDescent="0.3">
      <c r="A118" s="63"/>
      <c r="B118" s="53"/>
      <c r="C118" s="71">
        <v>13</v>
      </c>
      <c r="D118" s="72">
        <v>1</v>
      </c>
      <c r="E118" s="123" t="s">
        <v>86</v>
      </c>
      <c r="F118" s="94">
        <f>$O$37</f>
        <v>26</v>
      </c>
      <c r="G118" s="139">
        <f t="shared" si="17"/>
        <v>26</v>
      </c>
    </row>
    <row r="119" spans="1:7" x14ac:dyDescent="0.3">
      <c r="A119" s="63"/>
      <c r="B119" s="53"/>
      <c r="C119" s="68"/>
      <c r="D119" s="54">
        <v>3</v>
      </c>
      <c r="E119" s="122" t="s">
        <v>93</v>
      </c>
      <c r="F119" s="95">
        <f>$O$15</f>
        <v>57</v>
      </c>
      <c r="G119" s="138">
        <f t="shared" si="17"/>
        <v>171</v>
      </c>
    </row>
    <row r="120" spans="1:7" x14ac:dyDescent="0.3">
      <c r="A120" s="63"/>
      <c r="B120" s="53"/>
      <c r="C120" s="71">
        <v>14</v>
      </c>
      <c r="D120" s="72">
        <v>1</v>
      </c>
      <c r="E120" s="123" t="s">
        <v>86</v>
      </c>
      <c r="F120" s="94">
        <f>$O$37</f>
        <v>26</v>
      </c>
      <c r="G120" s="139">
        <f t="shared" si="17"/>
        <v>26</v>
      </c>
    </row>
    <row r="121" spans="1:7" x14ac:dyDescent="0.3">
      <c r="A121" s="63"/>
      <c r="B121" s="53"/>
      <c r="C121" s="68"/>
      <c r="D121" s="54">
        <v>3</v>
      </c>
      <c r="E121" s="122" t="s">
        <v>93</v>
      </c>
      <c r="F121" s="95">
        <f>$O$15</f>
        <v>57</v>
      </c>
      <c r="G121" s="138">
        <f t="shared" si="17"/>
        <v>171</v>
      </c>
    </row>
    <row r="122" spans="1:7" x14ac:dyDescent="0.3">
      <c r="A122" s="63"/>
      <c r="B122" s="53"/>
      <c r="C122" s="71">
        <v>15</v>
      </c>
      <c r="D122" s="72">
        <v>1</v>
      </c>
      <c r="E122" s="123" t="s">
        <v>86</v>
      </c>
      <c r="F122" s="94">
        <f>$O$37</f>
        <v>26</v>
      </c>
      <c r="G122" s="139">
        <f t="shared" si="17"/>
        <v>26</v>
      </c>
    </row>
    <row r="123" spans="1:7" x14ac:dyDescent="0.3">
      <c r="A123" s="63"/>
      <c r="B123" s="53"/>
      <c r="C123" s="68"/>
      <c r="D123" s="54">
        <v>3</v>
      </c>
      <c r="E123" s="122" t="s">
        <v>93</v>
      </c>
      <c r="F123" s="95">
        <f>$O$15</f>
        <v>57</v>
      </c>
      <c r="G123" s="138">
        <f t="shared" si="17"/>
        <v>171</v>
      </c>
    </row>
    <row r="124" spans="1:7" x14ac:dyDescent="0.3">
      <c r="A124" s="63"/>
      <c r="B124" s="53"/>
      <c r="C124" s="71">
        <v>16</v>
      </c>
      <c r="D124" s="72">
        <v>1</v>
      </c>
      <c r="E124" s="123" t="s">
        <v>86</v>
      </c>
      <c r="F124" s="94">
        <f>$O$37</f>
        <v>26</v>
      </c>
      <c r="G124" s="139">
        <f t="shared" si="17"/>
        <v>26</v>
      </c>
    </row>
    <row r="125" spans="1:7" x14ac:dyDescent="0.3">
      <c r="A125" s="63"/>
      <c r="B125" s="81"/>
      <c r="C125" s="68"/>
      <c r="D125" s="54">
        <v>3</v>
      </c>
      <c r="E125" s="122" t="s">
        <v>93</v>
      </c>
      <c r="F125" s="95">
        <f>$O$15</f>
        <v>57</v>
      </c>
      <c r="G125" s="138">
        <f t="shared" si="17"/>
        <v>171</v>
      </c>
    </row>
    <row r="126" spans="1:7" x14ac:dyDescent="0.3">
      <c r="A126" s="63"/>
      <c r="B126" s="53"/>
      <c r="C126" s="71">
        <v>17</v>
      </c>
      <c r="D126" s="72">
        <v>1</v>
      </c>
      <c r="E126" s="123" t="s">
        <v>86</v>
      </c>
      <c r="F126" s="94">
        <f>$O$37</f>
        <v>26</v>
      </c>
      <c r="G126" s="139">
        <f t="shared" si="17"/>
        <v>26</v>
      </c>
    </row>
    <row r="127" spans="1:7" ht="28.8" x14ac:dyDescent="0.3">
      <c r="A127" s="63"/>
      <c r="B127" s="53"/>
      <c r="C127" s="68"/>
      <c r="D127" s="54">
        <v>2</v>
      </c>
      <c r="E127" s="122" t="s">
        <v>97</v>
      </c>
      <c r="F127" s="95">
        <f>$O$15</f>
        <v>57</v>
      </c>
      <c r="G127" s="138">
        <f t="shared" si="17"/>
        <v>114</v>
      </c>
    </row>
    <row r="128" spans="1:7" x14ac:dyDescent="0.3">
      <c r="A128" s="63"/>
      <c r="B128" s="53"/>
      <c r="C128" s="71">
        <v>18</v>
      </c>
      <c r="D128" s="72">
        <v>1</v>
      </c>
      <c r="E128" s="123" t="s">
        <v>86</v>
      </c>
      <c r="F128" s="94">
        <f>$O$37</f>
        <v>26</v>
      </c>
      <c r="G128" s="139">
        <f t="shared" si="17"/>
        <v>26</v>
      </c>
    </row>
    <row r="129" spans="1:8" x14ac:dyDescent="0.3">
      <c r="A129" s="63"/>
      <c r="B129" s="53"/>
      <c r="C129" s="68"/>
      <c r="D129" s="54">
        <v>3</v>
      </c>
      <c r="E129" s="122" t="s">
        <v>93</v>
      </c>
      <c r="F129" s="95">
        <f>$O$15</f>
        <v>57</v>
      </c>
      <c r="G129" s="138">
        <f t="shared" si="17"/>
        <v>171</v>
      </c>
    </row>
    <row r="130" spans="1:8" x14ac:dyDescent="0.3">
      <c r="A130" s="63"/>
      <c r="B130" s="53"/>
      <c r="C130" s="71">
        <v>19</v>
      </c>
      <c r="D130" s="72">
        <v>1</v>
      </c>
      <c r="E130" s="123" t="s">
        <v>86</v>
      </c>
      <c r="F130" s="94">
        <f>$O$37</f>
        <v>26</v>
      </c>
      <c r="G130" s="139">
        <f t="shared" si="17"/>
        <v>26</v>
      </c>
    </row>
    <row r="131" spans="1:8" x14ac:dyDescent="0.3">
      <c r="A131" s="63"/>
      <c r="B131" s="53"/>
      <c r="C131" s="68"/>
      <c r="D131" s="54">
        <v>1</v>
      </c>
      <c r="E131" s="122" t="s">
        <v>122</v>
      </c>
      <c r="F131" s="95">
        <f>$O$15</f>
        <v>57</v>
      </c>
      <c r="G131" s="138">
        <f t="shared" si="17"/>
        <v>57</v>
      </c>
    </row>
    <row r="132" spans="1:8" x14ac:dyDescent="0.3">
      <c r="A132" s="63"/>
      <c r="B132" s="53"/>
      <c r="C132" s="71">
        <v>20</v>
      </c>
      <c r="D132" s="72">
        <v>1</v>
      </c>
      <c r="E132" s="123" t="s">
        <v>86</v>
      </c>
      <c r="F132" s="94">
        <f>$O$37</f>
        <v>26</v>
      </c>
      <c r="G132" s="139">
        <f t="shared" si="17"/>
        <v>26</v>
      </c>
    </row>
    <row r="133" spans="1:8" x14ac:dyDescent="0.3">
      <c r="A133" s="63"/>
      <c r="B133" s="53"/>
      <c r="C133" s="65"/>
      <c r="D133" s="53">
        <v>3</v>
      </c>
      <c r="E133" s="121" t="s">
        <v>98</v>
      </c>
      <c r="F133" s="95">
        <f>$O$15</f>
        <v>57</v>
      </c>
      <c r="G133" s="138">
        <f t="shared" si="17"/>
        <v>171</v>
      </c>
    </row>
    <row r="134" spans="1:8" x14ac:dyDescent="0.3">
      <c r="A134" s="63"/>
      <c r="B134" s="53"/>
      <c r="C134" s="71">
        <v>21</v>
      </c>
      <c r="D134" s="72">
        <v>1</v>
      </c>
      <c r="E134" s="123" t="s">
        <v>86</v>
      </c>
      <c r="F134" s="94">
        <f>$O$37</f>
        <v>26</v>
      </c>
      <c r="G134" s="139">
        <f t="shared" ref="G134:G158" si="18">F134*D134</f>
        <v>26</v>
      </c>
    </row>
    <row r="135" spans="1:8" x14ac:dyDescent="0.3">
      <c r="A135" s="63"/>
      <c r="B135" s="53"/>
      <c r="C135" s="65"/>
      <c r="D135" s="53">
        <v>1</v>
      </c>
      <c r="E135" s="130" t="s">
        <v>124</v>
      </c>
      <c r="F135" s="97">
        <v>150</v>
      </c>
      <c r="G135" s="147">
        <f t="shared" si="18"/>
        <v>150</v>
      </c>
      <c r="H135" t="s">
        <v>167</v>
      </c>
    </row>
    <row r="136" spans="1:8" x14ac:dyDescent="0.3">
      <c r="A136" s="63"/>
      <c r="B136" s="53"/>
      <c r="C136" s="71" t="s">
        <v>123</v>
      </c>
      <c r="D136" s="72">
        <v>1</v>
      </c>
      <c r="E136" s="123" t="s">
        <v>86</v>
      </c>
      <c r="F136" s="94">
        <f>$O$37</f>
        <v>26</v>
      </c>
      <c r="G136" s="139">
        <f t="shared" si="18"/>
        <v>26</v>
      </c>
    </row>
    <row r="137" spans="1:8" x14ac:dyDescent="0.3">
      <c r="A137" s="63"/>
      <c r="B137" s="53"/>
      <c r="C137" s="65"/>
      <c r="D137" s="53">
        <v>2</v>
      </c>
      <c r="E137" s="121" t="s">
        <v>77</v>
      </c>
      <c r="F137" s="95">
        <f>$O$15</f>
        <v>57</v>
      </c>
      <c r="G137" s="138">
        <f t="shared" si="18"/>
        <v>114</v>
      </c>
    </row>
    <row r="138" spans="1:8" x14ac:dyDescent="0.3">
      <c r="A138" s="63"/>
      <c r="B138" s="53"/>
      <c r="C138" s="77" t="s">
        <v>69</v>
      </c>
      <c r="D138" s="78">
        <v>1</v>
      </c>
      <c r="E138" s="124" t="s">
        <v>107</v>
      </c>
      <c r="F138" s="93">
        <f>$O$21</f>
        <v>56</v>
      </c>
      <c r="G138" s="141">
        <f t="shared" si="18"/>
        <v>56</v>
      </c>
    </row>
    <row r="139" spans="1:8" x14ac:dyDescent="0.3">
      <c r="A139" s="63"/>
      <c r="B139" s="82" t="s">
        <v>110</v>
      </c>
      <c r="C139" s="83">
        <v>9</v>
      </c>
      <c r="D139" s="78">
        <v>1</v>
      </c>
      <c r="E139" s="124" t="s">
        <v>111</v>
      </c>
      <c r="F139" s="93">
        <f t="shared" ref="F139:F151" si="19">$O$27</f>
        <v>31.8580327868852</v>
      </c>
      <c r="G139" s="141">
        <f t="shared" si="18"/>
        <v>31.8580327868852</v>
      </c>
    </row>
    <row r="140" spans="1:8" x14ac:dyDescent="0.3">
      <c r="A140" s="63"/>
      <c r="B140" s="64"/>
      <c r="C140" s="83">
        <v>10</v>
      </c>
      <c r="D140" s="78">
        <v>1</v>
      </c>
      <c r="E140" s="124" t="s">
        <v>111</v>
      </c>
      <c r="F140" s="93">
        <f t="shared" si="19"/>
        <v>31.8580327868852</v>
      </c>
      <c r="G140" s="141">
        <f t="shared" si="18"/>
        <v>31.8580327868852</v>
      </c>
    </row>
    <row r="141" spans="1:8" x14ac:dyDescent="0.3">
      <c r="A141" s="63"/>
      <c r="B141" s="64"/>
      <c r="C141" s="83">
        <v>11</v>
      </c>
      <c r="D141" s="78">
        <v>1</v>
      </c>
      <c r="E141" s="124" t="s">
        <v>111</v>
      </c>
      <c r="F141" s="93">
        <f t="shared" si="19"/>
        <v>31.8580327868852</v>
      </c>
      <c r="G141" s="141">
        <f t="shared" si="18"/>
        <v>31.8580327868852</v>
      </c>
    </row>
    <row r="142" spans="1:8" x14ac:dyDescent="0.3">
      <c r="A142" s="63"/>
      <c r="B142" s="64"/>
      <c r="C142" s="83">
        <v>12</v>
      </c>
      <c r="D142" s="78">
        <v>1</v>
      </c>
      <c r="E142" s="124" t="s">
        <v>111</v>
      </c>
      <c r="F142" s="93">
        <f t="shared" si="19"/>
        <v>31.8580327868852</v>
      </c>
      <c r="G142" s="141">
        <f t="shared" si="18"/>
        <v>31.8580327868852</v>
      </c>
    </row>
    <row r="143" spans="1:8" x14ac:dyDescent="0.3">
      <c r="A143" s="63"/>
      <c r="B143" s="64"/>
      <c r="C143" s="83">
        <v>13</v>
      </c>
      <c r="D143" s="78">
        <v>1</v>
      </c>
      <c r="E143" s="124" t="s">
        <v>111</v>
      </c>
      <c r="F143" s="93">
        <f t="shared" si="19"/>
        <v>31.8580327868852</v>
      </c>
      <c r="G143" s="141">
        <f t="shared" si="18"/>
        <v>31.8580327868852</v>
      </c>
    </row>
    <row r="144" spans="1:8" x14ac:dyDescent="0.3">
      <c r="A144" s="63"/>
      <c r="B144" s="64"/>
      <c r="C144" s="84">
        <v>14</v>
      </c>
      <c r="D144" s="78">
        <v>1</v>
      </c>
      <c r="E144" s="124" t="s">
        <v>125</v>
      </c>
      <c r="F144" s="93">
        <f t="shared" si="19"/>
        <v>31.8580327868852</v>
      </c>
      <c r="G144" s="141">
        <f t="shared" si="18"/>
        <v>31.8580327868852</v>
      </c>
    </row>
    <row r="145" spans="1:8" x14ac:dyDescent="0.3">
      <c r="A145" s="63"/>
      <c r="B145" s="64"/>
      <c r="C145" s="84">
        <v>15</v>
      </c>
      <c r="D145" s="78">
        <v>1</v>
      </c>
      <c r="E145" s="124" t="s">
        <v>111</v>
      </c>
      <c r="F145" s="93">
        <f t="shared" si="19"/>
        <v>31.8580327868852</v>
      </c>
      <c r="G145" s="141">
        <f t="shared" si="18"/>
        <v>31.8580327868852</v>
      </c>
    </row>
    <row r="146" spans="1:8" x14ac:dyDescent="0.3">
      <c r="A146" s="63"/>
      <c r="B146" s="64"/>
      <c r="C146" s="84">
        <v>16</v>
      </c>
      <c r="D146" s="78">
        <v>1</v>
      </c>
      <c r="E146" s="124" t="s">
        <v>111</v>
      </c>
      <c r="F146" s="93">
        <f t="shared" si="19"/>
        <v>31.8580327868852</v>
      </c>
      <c r="G146" s="141">
        <f t="shared" si="18"/>
        <v>31.8580327868852</v>
      </c>
    </row>
    <row r="147" spans="1:8" x14ac:dyDescent="0.3">
      <c r="A147" s="63"/>
      <c r="B147" s="64"/>
      <c r="C147" s="84">
        <v>17</v>
      </c>
      <c r="D147" s="78">
        <v>1</v>
      </c>
      <c r="E147" s="124" t="s">
        <v>111</v>
      </c>
      <c r="F147" s="93">
        <f t="shared" si="19"/>
        <v>31.8580327868852</v>
      </c>
      <c r="G147" s="141">
        <f t="shared" si="18"/>
        <v>31.8580327868852</v>
      </c>
    </row>
    <row r="148" spans="1:8" x14ac:dyDescent="0.3">
      <c r="A148" s="63"/>
      <c r="B148" s="64"/>
      <c r="C148" s="84">
        <v>18</v>
      </c>
      <c r="D148" s="78">
        <v>1</v>
      </c>
      <c r="E148" s="124" t="s">
        <v>111</v>
      </c>
      <c r="F148" s="93">
        <f t="shared" si="19"/>
        <v>31.8580327868852</v>
      </c>
      <c r="G148" s="141">
        <f t="shared" si="18"/>
        <v>31.8580327868852</v>
      </c>
    </row>
    <row r="149" spans="1:8" x14ac:dyDescent="0.3">
      <c r="A149" s="63"/>
      <c r="B149" s="64"/>
      <c r="C149" s="84">
        <v>19</v>
      </c>
      <c r="D149" s="78">
        <v>1</v>
      </c>
      <c r="E149" s="124" t="s">
        <v>111</v>
      </c>
      <c r="F149" s="93">
        <f t="shared" si="19"/>
        <v>31.8580327868852</v>
      </c>
      <c r="G149" s="141">
        <f t="shared" si="18"/>
        <v>31.8580327868852</v>
      </c>
    </row>
    <row r="150" spans="1:8" x14ac:dyDescent="0.3">
      <c r="A150" s="63"/>
      <c r="B150" s="64"/>
      <c r="C150" s="84">
        <v>20</v>
      </c>
      <c r="D150" s="78">
        <v>1</v>
      </c>
      <c r="E150" s="124" t="s">
        <v>127</v>
      </c>
      <c r="F150" s="93">
        <f t="shared" si="19"/>
        <v>31.8580327868852</v>
      </c>
      <c r="G150" s="141">
        <f t="shared" si="18"/>
        <v>31.8580327868852</v>
      </c>
    </row>
    <row r="151" spans="1:8" x14ac:dyDescent="0.3">
      <c r="A151" s="63"/>
      <c r="B151" s="64"/>
      <c r="C151" s="84">
        <v>21</v>
      </c>
      <c r="D151" s="78">
        <v>1</v>
      </c>
      <c r="E151" s="124" t="s">
        <v>126</v>
      </c>
      <c r="F151" s="93">
        <f t="shared" si="19"/>
        <v>31.8580327868852</v>
      </c>
      <c r="G151" s="141">
        <f t="shared" si="18"/>
        <v>31.8580327868852</v>
      </c>
    </row>
    <row r="152" spans="1:8" x14ac:dyDescent="0.3">
      <c r="A152" s="63"/>
      <c r="B152" s="64"/>
      <c r="C152" s="83" t="s">
        <v>69</v>
      </c>
      <c r="D152" s="196">
        <v>0</v>
      </c>
      <c r="E152" s="197" t="s">
        <v>79</v>
      </c>
      <c r="F152" s="198">
        <f>N42</f>
        <v>390</v>
      </c>
      <c r="G152" s="199">
        <f t="shared" si="18"/>
        <v>0</v>
      </c>
      <c r="H152" t="s">
        <v>153</v>
      </c>
    </row>
    <row r="153" spans="1:8" ht="28.8" x14ac:dyDescent="0.3">
      <c r="A153" s="63"/>
      <c r="B153" s="64"/>
      <c r="C153" s="80"/>
      <c r="D153" s="53">
        <v>1</v>
      </c>
      <c r="E153" s="131" t="s">
        <v>161</v>
      </c>
      <c r="F153" s="96">
        <f>N42+100*N49</f>
        <v>760</v>
      </c>
      <c r="G153" s="140">
        <f t="shared" si="18"/>
        <v>760</v>
      </c>
    </row>
    <row r="154" spans="1:8" x14ac:dyDescent="0.3">
      <c r="A154" s="63"/>
      <c r="B154" s="64"/>
      <c r="C154" s="80"/>
      <c r="D154" s="53">
        <v>1</v>
      </c>
      <c r="E154" s="121" t="s">
        <v>82</v>
      </c>
      <c r="F154" s="96">
        <f t="shared" ref="F154:F156" si="20">N43</f>
        <v>32</v>
      </c>
      <c r="G154" s="140">
        <f t="shared" si="18"/>
        <v>32</v>
      </c>
    </row>
    <row r="155" spans="1:8" x14ac:dyDescent="0.3">
      <c r="A155" s="63"/>
      <c r="B155" s="64"/>
      <c r="C155" s="80"/>
      <c r="D155" s="53">
        <v>1</v>
      </c>
      <c r="E155" s="121" t="s">
        <v>81</v>
      </c>
      <c r="F155" s="96">
        <f t="shared" si="20"/>
        <v>20</v>
      </c>
      <c r="G155" s="140">
        <f t="shared" si="18"/>
        <v>20</v>
      </c>
    </row>
    <row r="156" spans="1:8" x14ac:dyDescent="0.3">
      <c r="A156" s="63"/>
      <c r="B156" s="64"/>
      <c r="C156" s="80"/>
      <c r="D156" s="53">
        <v>1</v>
      </c>
      <c r="E156" s="121" t="s">
        <v>57</v>
      </c>
      <c r="F156" s="96">
        <f t="shared" si="20"/>
        <v>30</v>
      </c>
      <c r="G156" s="140">
        <f t="shared" si="18"/>
        <v>30</v>
      </c>
    </row>
    <row r="157" spans="1:8" x14ac:dyDescent="0.3">
      <c r="A157" s="63"/>
      <c r="B157" s="64"/>
      <c r="C157" s="80"/>
      <c r="D157" s="53">
        <v>1</v>
      </c>
      <c r="E157" s="121" t="s">
        <v>121</v>
      </c>
      <c r="F157" s="96">
        <f>$O$27</f>
        <v>31.8580327868852</v>
      </c>
      <c r="G157" s="140">
        <f t="shared" si="18"/>
        <v>31.8580327868852</v>
      </c>
    </row>
    <row r="158" spans="1:8" ht="15" thickBot="1" x14ac:dyDescent="0.35">
      <c r="A158" s="86"/>
      <c r="B158" s="87"/>
      <c r="C158" s="148"/>
      <c r="D158" s="55">
        <v>1</v>
      </c>
      <c r="E158" s="149" t="s">
        <v>128</v>
      </c>
      <c r="F158" s="150">
        <f>$O$27</f>
        <v>31.8580327868852</v>
      </c>
      <c r="G158" s="151">
        <f t="shared" si="18"/>
        <v>31.8580327868852</v>
      </c>
    </row>
  </sheetData>
  <mergeCells count="11">
    <mergeCell ref="Q1:V1"/>
    <mergeCell ref="Q6:V6"/>
    <mergeCell ref="I1:O1"/>
    <mergeCell ref="I3:O3"/>
    <mergeCell ref="I48:O48"/>
    <mergeCell ref="I10:O10"/>
    <mergeCell ref="I17:O17"/>
    <mergeCell ref="I23:O23"/>
    <mergeCell ref="I29:O29"/>
    <mergeCell ref="I35:O35"/>
    <mergeCell ref="I40:O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7" workbookViewId="0">
      <selection sqref="A1:E75"/>
    </sheetView>
  </sheetViews>
  <sheetFormatPr defaultRowHeight="14.4" x14ac:dyDescent="0.3"/>
  <cols>
    <col min="1" max="1" width="8" style="30" bestFit="1" customWidth="1"/>
    <col min="2" max="2" width="15.33203125" style="30" bestFit="1" customWidth="1"/>
    <col min="3" max="3" width="11.109375" style="30" customWidth="1"/>
    <col min="4" max="4" width="11.77734375" style="30" bestFit="1" customWidth="1"/>
    <col min="5" max="5" width="63.21875" style="132" customWidth="1"/>
  </cols>
  <sheetData>
    <row r="1" spans="1:5" ht="15" thickBot="1" x14ac:dyDescent="0.35">
      <c r="A1" s="11" t="s">
        <v>6</v>
      </c>
      <c r="B1" s="12" t="s">
        <v>0</v>
      </c>
      <c r="C1" s="13" t="s">
        <v>65</v>
      </c>
      <c r="D1" s="12" t="s">
        <v>2</v>
      </c>
      <c r="E1" s="162" t="s">
        <v>71</v>
      </c>
    </row>
    <row r="2" spans="1:5" x14ac:dyDescent="0.3">
      <c r="A2" s="57" t="s">
        <v>150</v>
      </c>
      <c r="B2" s="60" t="s">
        <v>67</v>
      </c>
      <c r="C2" s="59">
        <v>1</v>
      </c>
      <c r="D2" s="60">
        <v>1</v>
      </c>
      <c r="E2" s="163" t="s">
        <v>86</v>
      </c>
    </row>
    <row r="3" spans="1:5" x14ac:dyDescent="0.3">
      <c r="A3" s="63"/>
      <c r="B3" s="53"/>
      <c r="C3" s="68"/>
      <c r="D3" s="54">
        <v>3</v>
      </c>
      <c r="E3" s="164" t="s">
        <v>93</v>
      </c>
    </row>
    <row r="4" spans="1:5" x14ac:dyDescent="0.3">
      <c r="A4" s="63"/>
      <c r="B4" s="53"/>
      <c r="C4" s="71">
        <v>2</v>
      </c>
      <c r="D4" s="72">
        <v>1</v>
      </c>
      <c r="E4" s="165" t="s">
        <v>86</v>
      </c>
    </row>
    <row r="5" spans="1:5" x14ac:dyDescent="0.3">
      <c r="A5" s="63"/>
      <c r="B5" s="53"/>
      <c r="C5" s="68"/>
      <c r="D5" s="54">
        <v>3</v>
      </c>
      <c r="E5" s="164" t="s">
        <v>93</v>
      </c>
    </row>
    <row r="6" spans="1:5" x14ac:dyDescent="0.3">
      <c r="A6" s="63"/>
      <c r="B6" s="53"/>
      <c r="C6" s="71">
        <v>3</v>
      </c>
      <c r="D6" s="72">
        <v>1</v>
      </c>
      <c r="E6" s="165" t="s">
        <v>86</v>
      </c>
    </row>
    <row r="7" spans="1:5" x14ac:dyDescent="0.3">
      <c r="A7" s="63"/>
      <c r="B7" s="53"/>
      <c r="C7" s="68"/>
      <c r="D7" s="54">
        <v>3</v>
      </c>
      <c r="E7" s="164" t="s">
        <v>93</v>
      </c>
    </row>
    <row r="8" spans="1:5" x14ac:dyDescent="0.3">
      <c r="A8" s="63"/>
      <c r="B8" s="53"/>
      <c r="C8" s="71">
        <v>4</v>
      </c>
      <c r="D8" s="72">
        <v>1</v>
      </c>
      <c r="E8" s="165" t="s">
        <v>86</v>
      </c>
    </row>
    <row r="9" spans="1:5" x14ac:dyDescent="0.3">
      <c r="A9" s="63"/>
      <c r="B9" s="53"/>
      <c r="C9" s="68"/>
      <c r="D9" s="54">
        <v>3</v>
      </c>
      <c r="E9" s="164" t="s">
        <v>93</v>
      </c>
    </row>
    <row r="10" spans="1:5" x14ac:dyDescent="0.3">
      <c r="A10" s="63"/>
      <c r="B10" s="53"/>
      <c r="C10" s="71">
        <v>5</v>
      </c>
      <c r="D10" s="72">
        <v>1</v>
      </c>
      <c r="E10" s="165" t="s">
        <v>86</v>
      </c>
    </row>
    <row r="11" spans="1:5" x14ac:dyDescent="0.3">
      <c r="A11" s="63"/>
      <c r="B11" s="53"/>
      <c r="C11" s="68"/>
      <c r="D11" s="54">
        <v>3</v>
      </c>
      <c r="E11" s="164" t="s">
        <v>93</v>
      </c>
    </row>
    <row r="12" spans="1:5" x14ac:dyDescent="0.3">
      <c r="A12" s="63"/>
      <c r="B12" s="53"/>
      <c r="C12" s="71">
        <v>6</v>
      </c>
      <c r="D12" s="72">
        <v>1</v>
      </c>
      <c r="E12" s="165" t="s">
        <v>86</v>
      </c>
    </row>
    <row r="13" spans="1:5" x14ac:dyDescent="0.3">
      <c r="A13" s="63"/>
      <c r="B13" s="53"/>
      <c r="C13" s="68"/>
      <c r="D13" s="54">
        <v>3</v>
      </c>
      <c r="E13" s="164" t="s">
        <v>93</v>
      </c>
    </row>
    <row r="14" spans="1:5" x14ac:dyDescent="0.3">
      <c r="A14" s="63"/>
      <c r="B14" s="53"/>
      <c r="C14" s="71">
        <v>8</v>
      </c>
      <c r="D14" s="72">
        <v>1</v>
      </c>
      <c r="E14" s="165" t="s">
        <v>86</v>
      </c>
    </row>
    <row r="15" spans="1:5" x14ac:dyDescent="0.3">
      <c r="A15" s="63"/>
      <c r="B15" s="81"/>
      <c r="C15" s="68"/>
      <c r="D15" s="54">
        <v>3</v>
      </c>
      <c r="E15" s="164" t="s">
        <v>93</v>
      </c>
    </row>
    <row r="16" spans="1:5" x14ac:dyDescent="0.3">
      <c r="A16" s="63"/>
      <c r="B16" s="53"/>
      <c r="C16" s="71" t="s">
        <v>94</v>
      </c>
      <c r="D16" s="72">
        <v>1</v>
      </c>
      <c r="E16" s="165" t="s">
        <v>86</v>
      </c>
    </row>
    <row r="17" spans="1:5" ht="28.8" x14ac:dyDescent="0.3">
      <c r="A17" s="63"/>
      <c r="B17" s="53"/>
      <c r="C17" s="68"/>
      <c r="D17" s="54">
        <v>4</v>
      </c>
      <c r="E17" s="164" t="s">
        <v>97</v>
      </c>
    </row>
    <row r="18" spans="1:5" x14ac:dyDescent="0.3">
      <c r="A18" s="63"/>
      <c r="B18" s="53"/>
      <c r="C18" s="71" t="s">
        <v>95</v>
      </c>
      <c r="D18" s="72">
        <v>1</v>
      </c>
      <c r="E18" s="165" t="s">
        <v>86</v>
      </c>
    </row>
    <row r="19" spans="1:5" x14ac:dyDescent="0.3">
      <c r="A19" s="63"/>
      <c r="B19" s="53"/>
      <c r="C19" s="68"/>
      <c r="D19" s="54">
        <v>4</v>
      </c>
      <c r="E19" s="164" t="s">
        <v>93</v>
      </c>
    </row>
    <row r="20" spans="1:5" x14ac:dyDescent="0.3">
      <c r="A20" s="63"/>
      <c r="B20" s="53"/>
      <c r="C20" s="71" t="s">
        <v>113</v>
      </c>
      <c r="D20" s="72">
        <v>1</v>
      </c>
      <c r="E20" s="165" t="s">
        <v>86</v>
      </c>
    </row>
    <row r="21" spans="1:5" x14ac:dyDescent="0.3">
      <c r="A21" s="63"/>
      <c r="B21" s="53"/>
      <c r="C21" s="68"/>
      <c r="D21" s="54">
        <v>2</v>
      </c>
      <c r="E21" s="164" t="s">
        <v>93</v>
      </c>
    </row>
    <row r="22" spans="1:5" x14ac:dyDescent="0.3">
      <c r="A22" s="63"/>
      <c r="B22" s="53"/>
      <c r="C22" s="71" t="s">
        <v>96</v>
      </c>
      <c r="D22" s="72">
        <v>1</v>
      </c>
      <c r="E22" s="165" t="s">
        <v>86</v>
      </c>
    </row>
    <row r="23" spans="1:5" x14ac:dyDescent="0.3">
      <c r="A23" s="63"/>
      <c r="B23" s="53"/>
      <c r="C23" s="68"/>
      <c r="D23" s="53">
        <v>2</v>
      </c>
      <c r="E23" s="166" t="s">
        <v>98</v>
      </c>
    </row>
    <row r="24" spans="1:5" x14ac:dyDescent="0.3">
      <c r="A24" s="63"/>
      <c r="B24" s="53"/>
      <c r="C24" s="71">
        <v>28</v>
      </c>
      <c r="D24" s="72">
        <v>1</v>
      </c>
      <c r="E24" s="165" t="s">
        <v>85</v>
      </c>
    </row>
    <row r="25" spans="1:5" x14ac:dyDescent="0.3">
      <c r="A25" s="63"/>
      <c r="B25" s="53"/>
      <c r="C25" s="65"/>
      <c r="D25" s="53">
        <v>1</v>
      </c>
      <c r="E25" s="166" t="s">
        <v>75</v>
      </c>
    </row>
    <row r="26" spans="1:5" x14ac:dyDescent="0.3">
      <c r="A26" s="63"/>
      <c r="B26" s="53"/>
      <c r="C26" s="65"/>
      <c r="D26" s="53">
        <v>4</v>
      </c>
      <c r="E26" s="166" t="s">
        <v>88</v>
      </c>
    </row>
    <row r="27" spans="1:5" x14ac:dyDescent="0.3">
      <c r="A27" s="63"/>
      <c r="B27" s="53"/>
      <c r="C27" s="65"/>
      <c r="D27" s="53">
        <v>1</v>
      </c>
      <c r="E27" s="166" t="s">
        <v>100</v>
      </c>
    </row>
    <row r="28" spans="1:5" x14ac:dyDescent="0.3">
      <c r="A28" s="63"/>
      <c r="B28" s="53"/>
      <c r="C28" s="68"/>
      <c r="D28" s="54">
        <v>26</v>
      </c>
      <c r="E28" s="164" t="s">
        <v>99</v>
      </c>
    </row>
    <row r="29" spans="1:5" x14ac:dyDescent="0.3">
      <c r="A29" s="63"/>
      <c r="B29" s="53"/>
      <c r="C29" s="77" t="s">
        <v>69</v>
      </c>
      <c r="D29" s="78">
        <v>1</v>
      </c>
      <c r="E29" s="167" t="s">
        <v>107</v>
      </c>
    </row>
    <row r="30" spans="1:5" x14ac:dyDescent="0.3">
      <c r="A30" s="63"/>
      <c r="B30" s="53"/>
      <c r="C30" s="77" t="s">
        <v>102</v>
      </c>
      <c r="D30" s="78">
        <v>3</v>
      </c>
      <c r="E30" s="167" t="s">
        <v>106</v>
      </c>
    </row>
    <row r="31" spans="1:5" x14ac:dyDescent="0.3">
      <c r="A31" s="63"/>
      <c r="B31" s="53"/>
      <c r="C31" s="77" t="s">
        <v>103</v>
      </c>
      <c r="D31" s="78">
        <v>3</v>
      </c>
      <c r="E31" s="167" t="s">
        <v>106</v>
      </c>
    </row>
    <row r="32" spans="1:5" x14ac:dyDescent="0.3">
      <c r="A32" s="63"/>
      <c r="B32" s="53"/>
      <c r="C32" s="77" t="s">
        <v>105</v>
      </c>
      <c r="D32" s="78">
        <v>4</v>
      </c>
      <c r="E32" s="167" t="s">
        <v>108</v>
      </c>
    </row>
    <row r="33" spans="1:5" x14ac:dyDescent="0.3">
      <c r="A33" s="63"/>
      <c r="B33" s="53"/>
      <c r="C33" s="77" t="s">
        <v>104</v>
      </c>
      <c r="D33" s="78">
        <v>1</v>
      </c>
      <c r="E33" s="167" t="s">
        <v>106</v>
      </c>
    </row>
    <row r="34" spans="1:5" x14ac:dyDescent="0.3">
      <c r="A34" s="63"/>
      <c r="B34" s="54"/>
      <c r="C34" s="77" t="s">
        <v>109</v>
      </c>
      <c r="D34" s="78">
        <v>3</v>
      </c>
      <c r="E34" s="167" t="s">
        <v>106</v>
      </c>
    </row>
    <row r="35" spans="1:5" x14ac:dyDescent="0.3">
      <c r="A35" s="63"/>
      <c r="B35" s="82" t="s">
        <v>110</v>
      </c>
      <c r="C35" s="83">
        <v>1</v>
      </c>
      <c r="D35" s="78">
        <v>1</v>
      </c>
      <c r="E35" s="167" t="s">
        <v>111</v>
      </c>
    </row>
    <row r="36" spans="1:5" x14ac:dyDescent="0.3">
      <c r="A36" s="63"/>
      <c r="B36" s="64"/>
      <c r="C36" s="83">
        <v>2</v>
      </c>
      <c r="D36" s="78">
        <v>1</v>
      </c>
      <c r="E36" s="167" t="s">
        <v>111</v>
      </c>
    </row>
    <row r="37" spans="1:5" x14ac:dyDescent="0.3">
      <c r="A37" s="63"/>
      <c r="B37" s="64"/>
      <c r="C37" s="83">
        <v>3</v>
      </c>
      <c r="D37" s="78">
        <v>1</v>
      </c>
      <c r="E37" s="167" t="s">
        <v>111</v>
      </c>
    </row>
    <row r="38" spans="1:5" x14ac:dyDescent="0.3">
      <c r="A38" s="63"/>
      <c r="B38" s="64"/>
      <c r="C38" s="83">
        <v>4</v>
      </c>
      <c r="D38" s="78">
        <v>1</v>
      </c>
      <c r="E38" s="167" t="s">
        <v>111</v>
      </c>
    </row>
    <row r="39" spans="1:5" x14ac:dyDescent="0.3">
      <c r="A39" s="63"/>
      <c r="B39" s="64"/>
      <c r="C39" s="83">
        <v>5</v>
      </c>
      <c r="D39" s="78">
        <v>1</v>
      </c>
      <c r="E39" s="167" t="s">
        <v>111</v>
      </c>
    </row>
    <row r="40" spans="1:5" x14ac:dyDescent="0.3">
      <c r="A40" s="63"/>
      <c r="B40" s="64"/>
      <c r="C40" s="84">
        <v>6</v>
      </c>
      <c r="D40" s="78">
        <v>2</v>
      </c>
      <c r="E40" s="167" t="s">
        <v>112</v>
      </c>
    </row>
    <row r="41" spans="1:5" x14ac:dyDescent="0.3">
      <c r="A41" s="63"/>
      <c r="B41" s="64"/>
      <c r="C41" s="84">
        <v>8</v>
      </c>
      <c r="D41" s="78">
        <v>1</v>
      </c>
      <c r="E41" s="167" t="s">
        <v>111</v>
      </c>
    </row>
    <row r="42" spans="1:5" x14ac:dyDescent="0.3">
      <c r="A42" s="63"/>
      <c r="B42" s="64"/>
      <c r="C42" s="84" t="s">
        <v>94</v>
      </c>
      <c r="D42" s="78">
        <v>2</v>
      </c>
      <c r="E42" s="167" t="s">
        <v>114</v>
      </c>
    </row>
    <row r="43" spans="1:5" x14ac:dyDescent="0.3">
      <c r="A43" s="63"/>
      <c r="B43" s="64"/>
      <c r="C43" s="83" t="s">
        <v>95</v>
      </c>
      <c r="D43" s="72">
        <v>2</v>
      </c>
      <c r="E43" s="165" t="s">
        <v>120</v>
      </c>
    </row>
    <row r="44" spans="1:5" x14ac:dyDescent="0.3">
      <c r="A44" s="63"/>
      <c r="B44" s="64"/>
      <c r="C44" s="98" t="s">
        <v>113</v>
      </c>
      <c r="D44" s="99">
        <v>1</v>
      </c>
      <c r="E44" s="168" t="s">
        <v>55</v>
      </c>
    </row>
    <row r="45" spans="1:5" x14ac:dyDescent="0.3">
      <c r="A45" s="63"/>
      <c r="B45" s="64"/>
      <c r="C45" s="101"/>
      <c r="D45" s="102">
        <v>2</v>
      </c>
      <c r="E45" s="169" t="s">
        <v>50</v>
      </c>
    </row>
    <row r="46" spans="1:5" x14ac:dyDescent="0.3">
      <c r="A46" s="63"/>
      <c r="B46" s="64"/>
      <c r="C46" s="101"/>
      <c r="D46" s="102">
        <v>2</v>
      </c>
      <c r="E46" s="170" t="s">
        <v>57</v>
      </c>
    </row>
    <row r="47" spans="1:5" x14ac:dyDescent="0.3">
      <c r="A47" s="63"/>
      <c r="B47" s="64"/>
      <c r="C47" s="101"/>
      <c r="D47" s="102">
        <v>2</v>
      </c>
      <c r="E47" s="170" t="s">
        <v>56</v>
      </c>
    </row>
    <row r="48" spans="1:5" x14ac:dyDescent="0.3">
      <c r="A48" s="63"/>
      <c r="B48" s="64"/>
      <c r="C48" s="101"/>
      <c r="D48" s="102">
        <v>1</v>
      </c>
      <c r="E48" s="169" t="s">
        <v>154</v>
      </c>
    </row>
    <row r="49" spans="1:5" x14ac:dyDescent="0.3">
      <c r="A49" s="63"/>
      <c r="B49" s="64"/>
      <c r="C49" s="101"/>
      <c r="D49" s="102">
        <v>1</v>
      </c>
      <c r="E49" s="170" t="s">
        <v>62</v>
      </c>
    </row>
    <row r="50" spans="1:5" x14ac:dyDescent="0.3">
      <c r="A50" s="63"/>
      <c r="B50" s="64"/>
      <c r="C50" s="101"/>
      <c r="D50" s="102">
        <v>2</v>
      </c>
      <c r="E50" s="169" t="s">
        <v>52</v>
      </c>
    </row>
    <row r="51" spans="1:5" x14ac:dyDescent="0.3">
      <c r="A51" s="63"/>
      <c r="B51" s="64"/>
      <c r="C51" s="101"/>
      <c r="D51" s="102">
        <v>1</v>
      </c>
      <c r="E51" s="169" t="s">
        <v>63</v>
      </c>
    </row>
    <row r="52" spans="1:5" x14ac:dyDescent="0.3">
      <c r="A52" s="63"/>
      <c r="B52" s="64"/>
      <c r="C52" s="101"/>
      <c r="D52" s="102">
        <v>1</v>
      </c>
      <c r="E52" s="169" t="s">
        <v>41</v>
      </c>
    </row>
    <row r="53" spans="1:5" x14ac:dyDescent="0.3">
      <c r="A53" s="63"/>
      <c r="B53" s="64"/>
      <c r="C53" s="104"/>
      <c r="D53" s="105">
        <v>1</v>
      </c>
      <c r="E53" s="171" t="s">
        <v>60</v>
      </c>
    </row>
    <row r="54" spans="1:5" x14ac:dyDescent="0.3">
      <c r="A54" s="63"/>
      <c r="B54" s="64"/>
      <c r="C54" s="80" t="s">
        <v>96</v>
      </c>
      <c r="D54" s="53">
        <v>2</v>
      </c>
      <c r="E54" s="165" t="s">
        <v>115</v>
      </c>
    </row>
    <row r="55" spans="1:5" x14ac:dyDescent="0.3">
      <c r="A55" s="63"/>
      <c r="B55" s="64"/>
      <c r="C55" s="83">
        <v>28</v>
      </c>
      <c r="D55" s="72">
        <v>1</v>
      </c>
      <c r="E55" s="165" t="s">
        <v>79</v>
      </c>
    </row>
    <row r="56" spans="1:5" x14ac:dyDescent="0.3">
      <c r="A56" s="63"/>
      <c r="B56" s="64"/>
      <c r="C56" s="80"/>
      <c r="D56" s="53">
        <v>1</v>
      </c>
      <c r="E56" s="166" t="s">
        <v>116</v>
      </c>
    </row>
    <row r="57" spans="1:5" x14ac:dyDescent="0.3">
      <c r="A57" s="63"/>
      <c r="B57" s="64"/>
      <c r="C57" s="80"/>
      <c r="D57" s="53">
        <v>1</v>
      </c>
      <c r="E57" s="166" t="s">
        <v>82</v>
      </c>
    </row>
    <row r="58" spans="1:5" x14ac:dyDescent="0.3">
      <c r="A58" s="63"/>
      <c r="B58" s="64"/>
      <c r="C58" s="80"/>
      <c r="D58" s="53">
        <v>1</v>
      </c>
      <c r="E58" s="166" t="s">
        <v>81</v>
      </c>
    </row>
    <row r="59" spans="1:5" x14ac:dyDescent="0.3">
      <c r="A59" s="63"/>
      <c r="B59" s="64"/>
      <c r="C59" s="80"/>
      <c r="D59" s="53">
        <v>1</v>
      </c>
      <c r="E59" s="166" t="s">
        <v>57</v>
      </c>
    </row>
    <row r="60" spans="1:5" x14ac:dyDescent="0.3">
      <c r="A60" s="63"/>
      <c r="B60" s="64"/>
      <c r="C60" s="80"/>
      <c r="D60" s="53">
        <v>26</v>
      </c>
      <c r="E60" s="166" t="s">
        <v>117</v>
      </c>
    </row>
    <row r="61" spans="1:5" x14ac:dyDescent="0.3">
      <c r="A61" s="63"/>
      <c r="B61" s="64"/>
      <c r="C61" s="83" t="s">
        <v>69</v>
      </c>
      <c r="D61" s="72">
        <v>1</v>
      </c>
      <c r="E61" s="165" t="s">
        <v>79</v>
      </c>
    </row>
    <row r="62" spans="1:5" x14ac:dyDescent="0.3">
      <c r="A62" s="63"/>
      <c r="B62" s="64"/>
      <c r="C62" s="80"/>
      <c r="D62" s="53">
        <v>1</v>
      </c>
      <c r="E62" s="166" t="s">
        <v>116</v>
      </c>
    </row>
    <row r="63" spans="1:5" x14ac:dyDescent="0.3">
      <c r="A63" s="63"/>
      <c r="B63" s="64"/>
      <c r="C63" s="80"/>
      <c r="D63" s="53">
        <v>30</v>
      </c>
      <c r="E63" s="172" t="s">
        <v>47</v>
      </c>
    </row>
    <row r="64" spans="1:5" x14ac:dyDescent="0.3">
      <c r="A64" s="63"/>
      <c r="B64" s="64"/>
      <c r="C64" s="80"/>
      <c r="D64" s="53">
        <v>1</v>
      </c>
      <c r="E64" s="166" t="s">
        <v>82</v>
      </c>
    </row>
    <row r="65" spans="1:5" x14ac:dyDescent="0.3">
      <c r="A65" s="63"/>
      <c r="B65" s="64"/>
      <c r="C65" s="80"/>
      <c r="D65" s="53">
        <v>1</v>
      </c>
      <c r="E65" s="166" t="s">
        <v>81</v>
      </c>
    </row>
    <row r="66" spans="1:5" x14ac:dyDescent="0.3">
      <c r="A66" s="63"/>
      <c r="B66" s="64"/>
      <c r="C66" s="80"/>
      <c r="D66" s="53">
        <v>1</v>
      </c>
      <c r="E66" s="166" t="s">
        <v>57</v>
      </c>
    </row>
    <row r="67" spans="1:5" x14ac:dyDescent="0.3">
      <c r="A67" s="63"/>
      <c r="B67" s="64"/>
      <c r="C67" s="80"/>
      <c r="D67" s="53">
        <v>1</v>
      </c>
      <c r="E67" s="166" t="s">
        <v>121</v>
      </c>
    </row>
    <row r="68" spans="1:5" x14ac:dyDescent="0.3">
      <c r="A68" s="63"/>
      <c r="B68" s="64"/>
      <c r="C68" s="85"/>
      <c r="D68" s="54">
        <v>1</v>
      </c>
      <c r="E68" s="164" t="s">
        <v>118</v>
      </c>
    </row>
    <row r="69" spans="1:5" x14ac:dyDescent="0.3">
      <c r="A69" s="63"/>
      <c r="B69" s="64"/>
      <c r="C69" s="80" t="s">
        <v>102</v>
      </c>
      <c r="D69" s="53">
        <v>2</v>
      </c>
      <c r="E69" s="166" t="s">
        <v>119</v>
      </c>
    </row>
    <row r="70" spans="1:5" x14ac:dyDescent="0.3">
      <c r="A70" s="63"/>
      <c r="B70" s="64"/>
      <c r="C70" s="83" t="s">
        <v>103</v>
      </c>
      <c r="D70" s="72">
        <v>1</v>
      </c>
      <c r="E70" s="165" t="s">
        <v>116</v>
      </c>
    </row>
    <row r="71" spans="1:5" x14ac:dyDescent="0.3">
      <c r="A71" s="63"/>
      <c r="B71" s="64"/>
      <c r="C71" s="80"/>
      <c r="D71" s="53">
        <v>1</v>
      </c>
      <c r="E71" s="166" t="s">
        <v>82</v>
      </c>
    </row>
    <row r="72" spans="1:5" x14ac:dyDescent="0.3">
      <c r="A72" s="63"/>
      <c r="B72" s="64"/>
      <c r="C72" s="85"/>
      <c r="D72" s="54">
        <v>1</v>
      </c>
      <c r="E72" s="164" t="s">
        <v>117</v>
      </c>
    </row>
    <row r="73" spans="1:5" x14ac:dyDescent="0.3">
      <c r="A73" s="63"/>
      <c r="B73" s="64"/>
      <c r="C73" s="84" t="s">
        <v>105</v>
      </c>
      <c r="D73" s="78">
        <v>4</v>
      </c>
      <c r="E73" s="167" t="s">
        <v>83</v>
      </c>
    </row>
    <row r="74" spans="1:5" x14ac:dyDescent="0.3">
      <c r="A74" s="63"/>
      <c r="B74" s="64"/>
      <c r="C74" s="84" t="s">
        <v>104</v>
      </c>
      <c r="D74" s="78">
        <v>1</v>
      </c>
      <c r="E74" s="167" t="s">
        <v>83</v>
      </c>
    </row>
    <row r="75" spans="1:5" ht="15" thickBot="1" x14ac:dyDescent="0.35">
      <c r="A75" s="86"/>
      <c r="B75" s="87"/>
      <c r="C75" s="88" t="s">
        <v>109</v>
      </c>
      <c r="D75" s="89">
        <v>3</v>
      </c>
      <c r="E75" s="173" t="s">
        <v>83</v>
      </c>
    </row>
    <row r="76" spans="1:5" x14ac:dyDescent="0.3">
      <c r="A76"/>
      <c r="B76"/>
      <c r="C76"/>
      <c r="D76"/>
      <c r="E76"/>
    </row>
    <row r="77" spans="1:5" x14ac:dyDescent="0.3">
      <c r="A77"/>
      <c r="B77"/>
      <c r="C77"/>
      <c r="D77"/>
      <c r="E77"/>
    </row>
    <row r="78" spans="1:5" x14ac:dyDescent="0.3">
      <c r="A78"/>
      <c r="B78"/>
      <c r="C78"/>
      <c r="D78"/>
      <c r="E78"/>
    </row>
    <row r="79" spans="1:5" x14ac:dyDescent="0.3">
      <c r="A79"/>
      <c r="B79"/>
      <c r="C79"/>
      <c r="D79"/>
      <c r="E79"/>
    </row>
    <row r="80" spans="1:5" x14ac:dyDescent="0.3">
      <c r="A80"/>
      <c r="B80"/>
      <c r="C80"/>
      <c r="D80"/>
      <c r="E80"/>
    </row>
    <row r="81" spans="1:5" x14ac:dyDescent="0.3">
      <c r="A81"/>
      <c r="B81"/>
      <c r="C81"/>
      <c r="D8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/>
      <c r="C85"/>
      <c r="D85"/>
      <c r="E85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/>
      <c r="E87"/>
    </row>
    <row r="88" spans="1:5" x14ac:dyDescent="0.3">
      <c r="A88"/>
      <c r="B88"/>
      <c r="C88"/>
      <c r="D88"/>
      <c r="E88"/>
    </row>
    <row r="89" spans="1:5" x14ac:dyDescent="0.3">
      <c r="A89"/>
      <c r="B89"/>
      <c r="C89"/>
      <c r="D89"/>
      <c r="E89"/>
    </row>
    <row r="90" spans="1:5" x14ac:dyDescent="0.3">
      <c r="A90"/>
      <c r="B90"/>
      <c r="C90"/>
      <c r="D90"/>
      <c r="E90"/>
    </row>
    <row r="91" spans="1:5" x14ac:dyDescent="0.3">
      <c r="A91"/>
      <c r="B91"/>
      <c r="C91"/>
      <c r="D91"/>
      <c r="E91"/>
    </row>
    <row r="92" spans="1:5" x14ac:dyDescent="0.3">
      <c r="A92"/>
      <c r="B92"/>
      <c r="C92"/>
      <c r="D92"/>
      <c r="E92"/>
    </row>
    <row r="93" spans="1:5" x14ac:dyDescent="0.3">
      <c r="A93"/>
      <c r="B93"/>
      <c r="C93"/>
      <c r="D93"/>
      <c r="E93"/>
    </row>
    <row r="94" spans="1:5" x14ac:dyDescent="0.3">
      <c r="A94"/>
      <c r="B94"/>
      <c r="C94"/>
      <c r="D94"/>
      <c r="E94"/>
    </row>
    <row r="95" spans="1:5" x14ac:dyDescent="0.3">
      <c r="A95"/>
      <c r="B95"/>
      <c r="C95"/>
      <c r="D95"/>
      <c r="E95"/>
    </row>
    <row r="96" spans="1:5" x14ac:dyDescent="0.3">
      <c r="A96"/>
      <c r="B96"/>
      <c r="C96"/>
      <c r="D96"/>
      <c r="E96"/>
    </row>
    <row r="97" spans="1:5" x14ac:dyDescent="0.3">
      <c r="A97"/>
      <c r="B97"/>
      <c r="C97"/>
      <c r="D97"/>
      <c r="E97"/>
    </row>
    <row r="98" spans="1:5" x14ac:dyDescent="0.3">
      <c r="A98"/>
      <c r="B98"/>
      <c r="C98"/>
      <c r="D98"/>
      <c r="E98"/>
    </row>
    <row r="99" spans="1:5" x14ac:dyDescent="0.3">
      <c r="A99"/>
      <c r="B99"/>
      <c r="C99"/>
      <c r="D99"/>
      <c r="E99"/>
    </row>
    <row r="100" spans="1:5" x14ac:dyDescent="0.3">
      <c r="A100"/>
      <c r="B100"/>
      <c r="C100"/>
      <c r="D100"/>
      <c r="E100"/>
    </row>
    <row r="101" spans="1:5" x14ac:dyDescent="0.3">
      <c r="A101"/>
      <c r="B101"/>
      <c r="C101"/>
      <c r="D101"/>
      <c r="E101"/>
    </row>
    <row r="102" spans="1:5" x14ac:dyDescent="0.3">
      <c r="A102"/>
      <c r="B102"/>
      <c r="C102"/>
      <c r="D102"/>
      <c r="E102"/>
    </row>
    <row r="103" spans="1:5" x14ac:dyDescent="0.3">
      <c r="A103"/>
      <c r="B103"/>
      <c r="C103"/>
      <c r="D103"/>
      <c r="E103"/>
    </row>
    <row r="104" spans="1:5" x14ac:dyDescent="0.3">
      <c r="A104"/>
      <c r="B104"/>
      <c r="C104"/>
      <c r="D104"/>
      <c r="E104"/>
    </row>
    <row r="105" spans="1:5" x14ac:dyDescent="0.3">
      <c r="A105"/>
      <c r="B105"/>
      <c r="C105"/>
      <c r="D105"/>
      <c r="E105"/>
    </row>
    <row r="106" spans="1:5" x14ac:dyDescent="0.3">
      <c r="A106"/>
      <c r="B106"/>
      <c r="C106"/>
      <c r="D106"/>
      <c r="E106"/>
    </row>
    <row r="107" spans="1:5" x14ac:dyDescent="0.3">
      <c r="A107"/>
      <c r="B107"/>
      <c r="C107"/>
      <c r="D107"/>
      <c r="E107"/>
    </row>
    <row r="108" spans="1:5" x14ac:dyDescent="0.3">
      <c r="A108"/>
      <c r="B108"/>
      <c r="C108"/>
      <c r="D108"/>
      <c r="E108"/>
    </row>
    <row r="109" spans="1:5" x14ac:dyDescent="0.3">
      <c r="A109"/>
      <c r="B109"/>
      <c r="C109"/>
      <c r="D109"/>
      <c r="E109"/>
    </row>
    <row r="110" spans="1:5" x14ac:dyDescent="0.3">
      <c r="A110"/>
      <c r="B110"/>
      <c r="C110"/>
      <c r="D110"/>
      <c r="E110"/>
    </row>
    <row r="111" spans="1:5" x14ac:dyDescent="0.3">
      <c r="A111"/>
      <c r="B111"/>
      <c r="C111"/>
      <c r="D111"/>
      <c r="E111"/>
    </row>
    <row r="112" spans="1:5" x14ac:dyDescent="0.3">
      <c r="A112"/>
      <c r="B112"/>
      <c r="C112"/>
      <c r="D112"/>
      <c r="E112"/>
    </row>
    <row r="113" spans="1:5" x14ac:dyDescent="0.3">
      <c r="A113"/>
      <c r="B113"/>
      <c r="C113"/>
      <c r="D113"/>
      <c r="E113"/>
    </row>
    <row r="114" spans="1:5" x14ac:dyDescent="0.3">
      <c r="A114"/>
      <c r="B114"/>
      <c r="C114"/>
      <c r="D114"/>
      <c r="E114"/>
    </row>
    <row r="115" spans="1:5" x14ac:dyDescent="0.3">
      <c r="A115"/>
      <c r="B115"/>
      <c r="C115"/>
      <c r="D115"/>
      <c r="E115"/>
    </row>
    <row r="116" spans="1:5" x14ac:dyDescent="0.3">
      <c r="A116"/>
      <c r="B116"/>
      <c r="C116"/>
      <c r="D116"/>
      <c r="E116"/>
    </row>
    <row r="117" spans="1:5" x14ac:dyDescent="0.3">
      <c r="A117"/>
      <c r="B117"/>
      <c r="C117"/>
      <c r="D117"/>
      <c r="E117"/>
    </row>
    <row r="118" spans="1:5" x14ac:dyDescent="0.3">
      <c r="A118"/>
      <c r="B118"/>
      <c r="C118"/>
      <c r="D118"/>
      <c r="E118"/>
    </row>
    <row r="119" spans="1:5" x14ac:dyDescent="0.3">
      <c r="A119"/>
      <c r="B119"/>
      <c r="C119"/>
      <c r="D119"/>
      <c r="E119"/>
    </row>
    <row r="120" spans="1:5" x14ac:dyDescent="0.3">
      <c r="A120"/>
      <c r="B120"/>
      <c r="C120"/>
      <c r="D120"/>
      <c r="E120"/>
    </row>
    <row r="121" spans="1:5" x14ac:dyDescent="0.3">
      <c r="A121"/>
      <c r="B121"/>
      <c r="C121"/>
      <c r="D121"/>
      <c r="E121"/>
    </row>
    <row r="122" spans="1:5" x14ac:dyDescent="0.3">
      <c r="A122"/>
      <c r="B122"/>
      <c r="C122"/>
      <c r="D122"/>
      <c r="E122"/>
    </row>
    <row r="123" spans="1:5" x14ac:dyDescent="0.3">
      <c r="A123"/>
      <c r="B123"/>
      <c r="C123"/>
      <c r="D123"/>
      <c r="E123"/>
    </row>
    <row r="124" spans="1:5" x14ac:dyDescent="0.3">
      <c r="A124"/>
      <c r="B124"/>
      <c r="C124"/>
      <c r="D124"/>
      <c r="E124"/>
    </row>
    <row r="125" spans="1:5" x14ac:dyDescent="0.3">
      <c r="A125"/>
      <c r="B125"/>
      <c r="C125"/>
      <c r="D125"/>
      <c r="E125"/>
    </row>
    <row r="126" spans="1:5" x14ac:dyDescent="0.3">
      <c r="A126"/>
      <c r="B126"/>
      <c r="C126"/>
      <c r="D126"/>
      <c r="E126"/>
    </row>
    <row r="127" spans="1:5" x14ac:dyDescent="0.3">
      <c r="A127"/>
      <c r="B127"/>
      <c r="C127"/>
      <c r="D127"/>
      <c r="E127"/>
    </row>
    <row r="128" spans="1:5" x14ac:dyDescent="0.3">
      <c r="A128"/>
      <c r="B128"/>
      <c r="C128"/>
      <c r="D128"/>
      <c r="E128"/>
    </row>
    <row r="129" spans="1:5" x14ac:dyDescent="0.3">
      <c r="A129"/>
      <c r="B129"/>
      <c r="C129"/>
      <c r="D129"/>
      <c r="E129"/>
    </row>
    <row r="130" spans="1:5" x14ac:dyDescent="0.3">
      <c r="A130"/>
      <c r="B130"/>
      <c r="C130"/>
      <c r="D130"/>
      <c r="E130"/>
    </row>
    <row r="131" spans="1:5" x14ac:dyDescent="0.3">
      <c r="A131"/>
      <c r="B131"/>
      <c r="C131"/>
      <c r="D131"/>
      <c r="E131"/>
    </row>
    <row r="132" spans="1:5" x14ac:dyDescent="0.3">
      <c r="A132"/>
      <c r="B132"/>
      <c r="C132"/>
      <c r="D132"/>
      <c r="E132"/>
    </row>
    <row r="133" spans="1:5" x14ac:dyDescent="0.3">
      <c r="A133"/>
      <c r="B133"/>
      <c r="C133"/>
      <c r="D133"/>
      <c r="E133"/>
    </row>
    <row r="134" spans="1:5" x14ac:dyDescent="0.3">
      <c r="A134"/>
      <c r="B134"/>
      <c r="C134"/>
      <c r="D134"/>
      <c r="E134"/>
    </row>
    <row r="135" spans="1:5" x14ac:dyDescent="0.3">
      <c r="A135"/>
      <c r="B135"/>
      <c r="C135"/>
      <c r="D135"/>
      <c r="E135"/>
    </row>
    <row r="136" spans="1:5" x14ac:dyDescent="0.3">
      <c r="A136"/>
      <c r="B136"/>
      <c r="C136"/>
      <c r="D136"/>
      <c r="E136"/>
    </row>
    <row r="137" spans="1:5" x14ac:dyDescent="0.3">
      <c r="A137"/>
      <c r="B137"/>
      <c r="C137"/>
      <c r="D137"/>
      <c r="E1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I21" sqref="I21"/>
    </sheetView>
  </sheetViews>
  <sheetFormatPr defaultRowHeight="14.4" x14ac:dyDescent="0.3"/>
  <cols>
    <col min="1" max="1" width="8" style="30" bestFit="1" customWidth="1"/>
    <col min="2" max="2" width="15.33203125" style="30" bestFit="1" customWidth="1"/>
    <col min="3" max="3" width="11.109375" style="30" customWidth="1"/>
    <col min="4" max="4" width="11.77734375" style="30" bestFit="1" customWidth="1"/>
    <col min="5" max="5" width="63.21875" style="132" customWidth="1"/>
  </cols>
  <sheetData>
    <row r="1" spans="1:5" ht="15" thickBot="1" x14ac:dyDescent="0.35">
      <c r="A1" s="11" t="s">
        <v>6</v>
      </c>
      <c r="B1" s="12" t="s">
        <v>0</v>
      </c>
      <c r="C1" s="13" t="s">
        <v>65</v>
      </c>
      <c r="D1" s="12" t="s">
        <v>2</v>
      </c>
      <c r="E1" s="162" t="s">
        <v>71</v>
      </c>
    </row>
    <row r="2" spans="1:5" x14ac:dyDescent="0.3">
      <c r="A2" s="57" t="s">
        <v>151</v>
      </c>
      <c r="B2" s="60" t="s">
        <v>67</v>
      </c>
      <c r="C2" s="59">
        <v>9</v>
      </c>
      <c r="D2" s="60">
        <v>1</v>
      </c>
      <c r="E2" s="163" t="s">
        <v>86</v>
      </c>
    </row>
    <row r="3" spans="1:5" x14ac:dyDescent="0.3">
      <c r="A3" s="63"/>
      <c r="B3" s="53"/>
      <c r="C3" s="68"/>
      <c r="D3" s="54">
        <v>3</v>
      </c>
      <c r="E3" s="164" t="s">
        <v>93</v>
      </c>
    </row>
    <row r="4" spans="1:5" x14ac:dyDescent="0.3">
      <c r="A4" s="63"/>
      <c r="B4" s="53"/>
      <c r="C4" s="71">
        <v>10</v>
      </c>
      <c r="D4" s="72">
        <v>1</v>
      </c>
      <c r="E4" s="165" t="s">
        <v>86</v>
      </c>
    </row>
    <row r="5" spans="1:5" x14ac:dyDescent="0.3">
      <c r="A5" s="63"/>
      <c r="B5" s="53"/>
      <c r="C5" s="68"/>
      <c r="D5" s="54">
        <v>3</v>
      </c>
      <c r="E5" s="164" t="s">
        <v>93</v>
      </c>
    </row>
    <row r="6" spans="1:5" x14ac:dyDescent="0.3">
      <c r="A6" s="63"/>
      <c r="B6" s="53"/>
      <c r="C6" s="71">
        <v>11</v>
      </c>
      <c r="D6" s="72">
        <v>1</v>
      </c>
      <c r="E6" s="165" t="s">
        <v>86</v>
      </c>
    </row>
    <row r="7" spans="1:5" x14ac:dyDescent="0.3">
      <c r="A7" s="63"/>
      <c r="B7" s="53"/>
      <c r="C7" s="68"/>
      <c r="D7" s="54">
        <v>3</v>
      </c>
      <c r="E7" s="164" t="s">
        <v>93</v>
      </c>
    </row>
    <row r="8" spans="1:5" x14ac:dyDescent="0.3">
      <c r="A8" s="63"/>
      <c r="B8" s="53"/>
      <c r="C8" s="71">
        <v>12</v>
      </c>
      <c r="D8" s="72">
        <v>1</v>
      </c>
      <c r="E8" s="165" t="s">
        <v>86</v>
      </c>
    </row>
    <row r="9" spans="1:5" x14ac:dyDescent="0.3">
      <c r="A9" s="63"/>
      <c r="B9" s="53"/>
      <c r="C9" s="68"/>
      <c r="D9" s="54">
        <v>3</v>
      </c>
      <c r="E9" s="164" t="s">
        <v>93</v>
      </c>
    </row>
    <row r="10" spans="1:5" x14ac:dyDescent="0.3">
      <c r="A10" s="63"/>
      <c r="B10" s="53"/>
      <c r="C10" s="71">
        <v>13</v>
      </c>
      <c r="D10" s="72">
        <v>1</v>
      </c>
      <c r="E10" s="165" t="s">
        <v>86</v>
      </c>
    </row>
    <row r="11" spans="1:5" x14ac:dyDescent="0.3">
      <c r="A11" s="63"/>
      <c r="B11" s="53"/>
      <c r="C11" s="68"/>
      <c r="D11" s="54">
        <v>3</v>
      </c>
      <c r="E11" s="164" t="s">
        <v>93</v>
      </c>
    </row>
    <row r="12" spans="1:5" x14ac:dyDescent="0.3">
      <c r="A12" s="63"/>
      <c r="B12" s="53"/>
      <c r="C12" s="71">
        <v>14</v>
      </c>
      <c r="D12" s="72">
        <v>1</v>
      </c>
      <c r="E12" s="165" t="s">
        <v>86</v>
      </c>
    </row>
    <row r="13" spans="1:5" x14ac:dyDescent="0.3">
      <c r="A13" s="63"/>
      <c r="B13" s="53"/>
      <c r="C13" s="68"/>
      <c r="D13" s="54">
        <v>3</v>
      </c>
      <c r="E13" s="164" t="s">
        <v>93</v>
      </c>
    </row>
    <row r="14" spans="1:5" x14ac:dyDescent="0.3">
      <c r="A14" s="63"/>
      <c r="B14" s="53"/>
      <c r="C14" s="71">
        <v>15</v>
      </c>
      <c r="D14" s="72">
        <v>1</v>
      </c>
      <c r="E14" s="165" t="s">
        <v>86</v>
      </c>
    </row>
    <row r="15" spans="1:5" x14ac:dyDescent="0.3">
      <c r="A15" s="63"/>
      <c r="B15" s="53"/>
      <c r="C15" s="68"/>
      <c r="D15" s="54">
        <v>3</v>
      </c>
      <c r="E15" s="164" t="s">
        <v>93</v>
      </c>
    </row>
    <row r="16" spans="1:5" x14ac:dyDescent="0.3">
      <c r="A16" s="63"/>
      <c r="B16" s="53"/>
      <c r="C16" s="71">
        <v>16</v>
      </c>
      <c r="D16" s="72">
        <v>1</v>
      </c>
      <c r="E16" s="165" t="s">
        <v>86</v>
      </c>
    </row>
    <row r="17" spans="1:5" x14ac:dyDescent="0.3">
      <c r="A17" s="63"/>
      <c r="B17" s="81"/>
      <c r="C17" s="68"/>
      <c r="D17" s="54">
        <v>3</v>
      </c>
      <c r="E17" s="164" t="s">
        <v>93</v>
      </c>
    </row>
    <row r="18" spans="1:5" x14ac:dyDescent="0.3">
      <c r="A18" s="63"/>
      <c r="B18" s="53"/>
      <c r="C18" s="71">
        <v>17</v>
      </c>
      <c r="D18" s="72">
        <v>1</v>
      </c>
      <c r="E18" s="165" t="s">
        <v>86</v>
      </c>
    </row>
    <row r="19" spans="1:5" ht="28.8" x14ac:dyDescent="0.3">
      <c r="A19" s="63"/>
      <c r="B19" s="53"/>
      <c r="C19" s="68"/>
      <c r="D19" s="54">
        <v>2</v>
      </c>
      <c r="E19" s="164" t="s">
        <v>97</v>
      </c>
    </row>
    <row r="20" spans="1:5" x14ac:dyDescent="0.3">
      <c r="A20" s="63"/>
      <c r="B20" s="53"/>
      <c r="C20" s="71">
        <v>18</v>
      </c>
      <c r="D20" s="72">
        <v>1</v>
      </c>
      <c r="E20" s="165" t="s">
        <v>86</v>
      </c>
    </row>
    <row r="21" spans="1:5" x14ac:dyDescent="0.3">
      <c r="A21" s="63"/>
      <c r="B21" s="53"/>
      <c r="C21" s="68"/>
      <c r="D21" s="54">
        <v>3</v>
      </c>
      <c r="E21" s="164" t="s">
        <v>93</v>
      </c>
    </row>
    <row r="22" spans="1:5" x14ac:dyDescent="0.3">
      <c r="A22" s="63"/>
      <c r="B22" s="53"/>
      <c r="C22" s="71">
        <v>19</v>
      </c>
      <c r="D22" s="72">
        <v>1</v>
      </c>
      <c r="E22" s="165" t="s">
        <v>86</v>
      </c>
    </row>
    <row r="23" spans="1:5" x14ac:dyDescent="0.3">
      <c r="A23" s="63"/>
      <c r="B23" s="53"/>
      <c r="C23" s="68"/>
      <c r="D23" s="54">
        <v>1</v>
      </c>
      <c r="E23" s="164" t="s">
        <v>122</v>
      </c>
    </row>
    <row r="24" spans="1:5" x14ac:dyDescent="0.3">
      <c r="A24" s="63"/>
      <c r="B24" s="53"/>
      <c r="C24" s="71">
        <v>20</v>
      </c>
      <c r="D24" s="72">
        <v>1</v>
      </c>
      <c r="E24" s="165" t="s">
        <v>86</v>
      </c>
    </row>
    <row r="25" spans="1:5" x14ac:dyDescent="0.3">
      <c r="A25" s="63"/>
      <c r="B25" s="53"/>
      <c r="C25" s="65"/>
      <c r="D25" s="53">
        <v>3</v>
      </c>
      <c r="E25" s="166" t="s">
        <v>98</v>
      </c>
    </row>
    <row r="26" spans="1:5" x14ac:dyDescent="0.3">
      <c r="A26" s="63"/>
      <c r="B26" s="53"/>
      <c r="C26" s="71">
        <v>21</v>
      </c>
      <c r="D26" s="72">
        <v>1</v>
      </c>
      <c r="E26" s="165" t="s">
        <v>86</v>
      </c>
    </row>
    <row r="27" spans="1:5" x14ac:dyDescent="0.3">
      <c r="A27" s="63"/>
      <c r="B27" s="53"/>
      <c r="C27" s="65"/>
      <c r="D27" s="53">
        <v>1</v>
      </c>
      <c r="E27" s="174" t="s">
        <v>124</v>
      </c>
    </row>
    <row r="28" spans="1:5" x14ac:dyDescent="0.3">
      <c r="A28" s="63"/>
      <c r="B28" s="53"/>
      <c r="C28" s="71" t="s">
        <v>123</v>
      </c>
      <c r="D28" s="72">
        <v>1</v>
      </c>
      <c r="E28" s="165" t="s">
        <v>86</v>
      </c>
    </row>
    <row r="29" spans="1:5" x14ac:dyDescent="0.3">
      <c r="A29" s="63"/>
      <c r="B29" s="53"/>
      <c r="C29" s="65"/>
      <c r="D29" s="53">
        <v>2</v>
      </c>
      <c r="E29" s="166" t="s">
        <v>77</v>
      </c>
    </row>
    <row r="30" spans="1:5" x14ac:dyDescent="0.3">
      <c r="A30" s="63"/>
      <c r="B30" s="53"/>
      <c r="C30" s="77" t="s">
        <v>69</v>
      </c>
      <c r="D30" s="78">
        <v>1</v>
      </c>
      <c r="E30" s="167" t="s">
        <v>107</v>
      </c>
    </row>
    <row r="31" spans="1:5" x14ac:dyDescent="0.3">
      <c r="A31" s="63"/>
      <c r="B31" s="82" t="s">
        <v>110</v>
      </c>
      <c r="C31" s="83">
        <v>9</v>
      </c>
      <c r="D31" s="78">
        <v>1</v>
      </c>
      <c r="E31" s="167" t="s">
        <v>111</v>
      </c>
    </row>
    <row r="32" spans="1:5" x14ac:dyDescent="0.3">
      <c r="A32" s="63"/>
      <c r="B32" s="64"/>
      <c r="C32" s="83">
        <v>10</v>
      </c>
      <c r="D32" s="78">
        <v>1</v>
      </c>
      <c r="E32" s="167" t="s">
        <v>111</v>
      </c>
    </row>
    <row r="33" spans="1:5" x14ac:dyDescent="0.3">
      <c r="A33" s="63"/>
      <c r="B33" s="64"/>
      <c r="C33" s="83">
        <v>11</v>
      </c>
      <c r="D33" s="78">
        <v>1</v>
      </c>
      <c r="E33" s="167" t="s">
        <v>111</v>
      </c>
    </row>
    <row r="34" spans="1:5" x14ac:dyDescent="0.3">
      <c r="A34" s="63"/>
      <c r="B34" s="64"/>
      <c r="C34" s="83">
        <v>12</v>
      </c>
      <c r="D34" s="78">
        <v>1</v>
      </c>
      <c r="E34" s="167" t="s">
        <v>111</v>
      </c>
    </row>
    <row r="35" spans="1:5" x14ac:dyDescent="0.3">
      <c r="A35" s="63"/>
      <c r="B35" s="64"/>
      <c r="C35" s="83">
        <v>13</v>
      </c>
      <c r="D35" s="78">
        <v>1</v>
      </c>
      <c r="E35" s="167" t="s">
        <v>111</v>
      </c>
    </row>
    <row r="36" spans="1:5" x14ac:dyDescent="0.3">
      <c r="A36" s="63"/>
      <c r="B36" s="64"/>
      <c r="C36" s="84">
        <v>14</v>
      </c>
      <c r="D36" s="78">
        <v>1</v>
      </c>
      <c r="E36" s="167" t="s">
        <v>125</v>
      </c>
    </row>
    <row r="37" spans="1:5" x14ac:dyDescent="0.3">
      <c r="A37" s="63"/>
      <c r="B37" s="64"/>
      <c r="C37" s="84">
        <v>15</v>
      </c>
      <c r="D37" s="78">
        <v>1</v>
      </c>
      <c r="E37" s="167" t="s">
        <v>111</v>
      </c>
    </row>
    <row r="38" spans="1:5" x14ac:dyDescent="0.3">
      <c r="A38" s="63"/>
      <c r="B38" s="64"/>
      <c r="C38" s="84">
        <v>16</v>
      </c>
      <c r="D38" s="78">
        <v>1</v>
      </c>
      <c r="E38" s="167" t="s">
        <v>111</v>
      </c>
    </row>
    <row r="39" spans="1:5" x14ac:dyDescent="0.3">
      <c r="A39" s="63"/>
      <c r="B39" s="64"/>
      <c r="C39" s="84">
        <v>17</v>
      </c>
      <c r="D39" s="78">
        <v>1</v>
      </c>
      <c r="E39" s="167" t="s">
        <v>111</v>
      </c>
    </row>
    <row r="40" spans="1:5" x14ac:dyDescent="0.3">
      <c r="A40" s="63"/>
      <c r="B40" s="64"/>
      <c r="C40" s="84">
        <v>18</v>
      </c>
      <c r="D40" s="78">
        <v>1</v>
      </c>
      <c r="E40" s="167" t="s">
        <v>111</v>
      </c>
    </row>
    <row r="41" spans="1:5" x14ac:dyDescent="0.3">
      <c r="A41" s="63"/>
      <c r="B41" s="64"/>
      <c r="C41" s="84">
        <v>19</v>
      </c>
      <c r="D41" s="78">
        <v>1</v>
      </c>
      <c r="E41" s="167" t="s">
        <v>111</v>
      </c>
    </row>
    <row r="42" spans="1:5" x14ac:dyDescent="0.3">
      <c r="A42" s="63"/>
      <c r="B42" s="64"/>
      <c r="C42" s="84">
        <v>20</v>
      </c>
      <c r="D42" s="78">
        <v>1</v>
      </c>
      <c r="E42" s="167" t="s">
        <v>127</v>
      </c>
    </row>
    <row r="43" spans="1:5" x14ac:dyDescent="0.3">
      <c r="A43" s="63"/>
      <c r="B43" s="64"/>
      <c r="C43" s="84">
        <v>21</v>
      </c>
      <c r="D43" s="78">
        <v>1</v>
      </c>
      <c r="E43" s="167" t="s">
        <v>126</v>
      </c>
    </row>
    <row r="44" spans="1:5" x14ac:dyDescent="0.3">
      <c r="A44" s="63"/>
      <c r="B44" s="64"/>
      <c r="C44" s="83" t="s">
        <v>69</v>
      </c>
      <c r="D44" s="92">
        <v>1</v>
      </c>
      <c r="E44" s="175" t="s">
        <v>79</v>
      </c>
    </row>
    <row r="45" spans="1:5" x14ac:dyDescent="0.3">
      <c r="A45" s="63"/>
      <c r="B45" s="64"/>
      <c r="C45" s="80"/>
      <c r="D45" s="53">
        <v>1</v>
      </c>
      <c r="E45" s="176" t="s">
        <v>116</v>
      </c>
    </row>
    <row r="46" spans="1:5" x14ac:dyDescent="0.3">
      <c r="A46" s="63"/>
      <c r="B46" s="64"/>
      <c r="C46" s="80"/>
      <c r="D46" s="53">
        <v>1</v>
      </c>
      <c r="E46" s="166" t="s">
        <v>82</v>
      </c>
    </row>
    <row r="47" spans="1:5" x14ac:dyDescent="0.3">
      <c r="A47" s="63"/>
      <c r="B47" s="64"/>
      <c r="C47" s="80"/>
      <c r="D47" s="53">
        <v>1</v>
      </c>
      <c r="E47" s="166" t="s">
        <v>81</v>
      </c>
    </row>
    <row r="48" spans="1:5" x14ac:dyDescent="0.3">
      <c r="A48" s="63"/>
      <c r="B48" s="64"/>
      <c r="C48" s="80"/>
      <c r="D48" s="53">
        <v>1</v>
      </c>
      <c r="E48" s="166" t="s">
        <v>57</v>
      </c>
    </row>
    <row r="49" spans="1:5" x14ac:dyDescent="0.3">
      <c r="A49" s="63"/>
      <c r="B49" s="64"/>
      <c r="C49" s="80"/>
      <c r="D49" s="53">
        <v>1</v>
      </c>
      <c r="E49" s="166" t="s">
        <v>121</v>
      </c>
    </row>
    <row r="50" spans="1:5" ht="15" thickBot="1" x14ac:dyDescent="0.35">
      <c r="A50" s="86"/>
      <c r="B50" s="87"/>
      <c r="C50" s="148"/>
      <c r="D50" s="55">
        <v>1</v>
      </c>
      <c r="E50" s="177" t="s">
        <v>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Parti con costi</vt:lpstr>
      <vt:lpstr>Piano2 per doc</vt:lpstr>
      <vt:lpstr>Piano 3per 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2022-04-21T07:58:42Z</dcterms:modified>
</cp:coreProperties>
</file>